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knologiateollisuus-my.sharepoint.com/personal/noora_kuparinen_teknologiateollisuus_fi/Documents/"/>
    </mc:Choice>
  </mc:AlternateContent>
  <xr:revisionPtr revIDLastSave="0" documentId="8_{A077FA7E-8CC3-4673-8E46-1A6F8DAA3EF8}" xr6:coauthVersionLast="47" xr6:coauthVersionMax="47" xr10:uidLastSave="{00000000-0000-0000-0000-000000000000}"/>
  <bookViews>
    <workbookView xWindow="-110" yWindow="-110" windowWidth="19420" windowHeight="10420" tabRatio="824" xr2:uid="{00000000-000D-0000-FFFF-FFFF00000000}"/>
  </bookViews>
  <sheets>
    <sheet name="Yleiskuva" sheetId="9" r:id="rId1"/>
    <sheet name="Toimialaluvut" sheetId="20" r:id="rId2"/>
    <sheet name="Lv. toimialoittain" sheetId="21" r:id="rId3"/>
  </sheets>
  <externalReferences>
    <externalReference r:id="rId4"/>
  </externalReferences>
  <definedNames>
    <definedName name="_MailAutoSig" localSheetId="1">Toimialaluvut!#REF!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1" l="1"/>
  <c r="L30" i="21"/>
  <c r="L48" i="21" s="1"/>
  <c r="G30" i="21"/>
  <c r="B30" i="21"/>
  <c r="L17" i="21"/>
  <c r="M17" i="21" s="1"/>
  <c r="G17" i="21"/>
  <c r="B17" i="21"/>
  <c r="L4" i="21"/>
  <c r="M4" i="21" s="1"/>
  <c r="G4" i="21"/>
  <c r="G48" i="21" s="1"/>
  <c r="B4" i="21"/>
  <c r="H67" i="20"/>
  <c r="E67" i="20"/>
  <c r="H66" i="20"/>
  <c r="E66" i="20"/>
  <c r="H65" i="20"/>
  <c r="E65" i="20"/>
  <c r="E62" i="20"/>
  <c r="B7" i="20"/>
  <c r="B6" i="20"/>
  <c r="B5" i="20"/>
  <c r="H4" i="21" l="1"/>
  <c r="H47" i="21"/>
  <c r="H30" i="21"/>
  <c r="C4" i="21"/>
  <c r="H17" i="21"/>
  <c r="M48" i="21"/>
  <c r="M47" i="21"/>
  <c r="M30" i="21"/>
  <c r="B48" i="21"/>
  <c r="C30" i="21" l="1"/>
  <c r="C48" i="21"/>
  <c r="C47" i="21"/>
  <c r="C17" i="21"/>
</calcChain>
</file>

<file path=xl/sharedStrings.xml><?xml version="1.0" encoding="utf-8"?>
<sst xmlns="http://schemas.openxmlformats.org/spreadsheetml/2006/main" count="264" uniqueCount="116">
  <si>
    <t>SKOL RY:N JÄSENYRITYSTEN LIIKEVAIHTO JA HENKILÖMÄÄRÄ 2022</t>
  </si>
  <si>
    <t>Toimiala</t>
  </si>
  <si>
    <t>Liikevaihto</t>
  </si>
  <si>
    <t xml:space="preserve">%-osuus </t>
  </si>
  <si>
    <t>%-osuus</t>
  </si>
  <si>
    <t>Talonrakennus</t>
  </si>
  <si>
    <t>Rakennetekniikka</t>
  </si>
  <si>
    <t>LVI-tekniikka</t>
  </si>
  <si>
    <t>Rakennuttaminen</t>
  </si>
  <si>
    <t>Sähkö- ja teletekniikka</t>
  </si>
  <si>
    <t>Geotekniikka</t>
  </si>
  <si>
    <t>Arkkitehtuuri ja sisustussuunnittelu</t>
  </si>
  <si>
    <t>Kuntoarviointi ja -tutkimus</t>
  </si>
  <si>
    <t>Kiinteistöjohtaminen ja ylläpito</t>
  </si>
  <si>
    <t>Muut</t>
  </si>
  <si>
    <t>Valvonta ja tarkastus</t>
  </si>
  <si>
    <t>Rakennusautomaatio</t>
  </si>
  <si>
    <t>Akustiikka</t>
  </si>
  <si>
    <t>Yhdyskunta</t>
  </si>
  <si>
    <t>Tie-, katu- ja aluetekniikka</t>
  </si>
  <si>
    <t>Vesihuoltotekniikka</t>
  </si>
  <si>
    <t>Liikennetekniikka</t>
  </si>
  <si>
    <t>Geotekniikka ja kallionrakennustekniikka</t>
  </si>
  <si>
    <t>Ympäristösuunnittelu</t>
  </si>
  <si>
    <t>Siltatekniikka</t>
  </si>
  <si>
    <t>Vesirakennustekniikka</t>
  </si>
  <si>
    <t>Mittaus- ja kartoitustekniikka</t>
  </si>
  <si>
    <t>Maisemasuunnittelu</t>
  </si>
  <si>
    <t>Yhdyskuntasuunnittelu ja kaavoitus</t>
  </si>
  <si>
    <t>Teollisuus</t>
  </si>
  <si>
    <t>Prosessisuunnittelu</t>
  </si>
  <si>
    <t>Tehdas- ja laitossuunnittelu</t>
  </si>
  <si>
    <t>Laiva- ja meritekniikka</t>
  </si>
  <si>
    <t>Energiatekniikka</t>
  </si>
  <si>
    <t>Koneenrakennustekniikka</t>
  </si>
  <si>
    <t>Teollisuusautomaatio</t>
  </si>
  <si>
    <t>Puunjalostustekniikka</t>
  </si>
  <si>
    <t>Tutkimus ja kehitys</t>
  </si>
  <si>
    <t>Logistiikka</t>
  </si>
  <si>
    <t>Maa- ja metsätaloussuunnittelu</t>
  </si>
  <si>
    <t>Muut alat</t>
  </si>
  <si>
    <t>Yhteensä</t>
  </si>
  <si>
    <t>Kokonaisliikevaihto (1000 EUR), arvio</t>
  </si>
  <si>
    <t>Muita lukuja</t>
  </si>
  <si>
    <t>Henkilömäärä</t>
  </si>
  <si>
    <t>Laskutus / henkilö</t>
  </si>
  <si>
    <t>Vastanneiden yritysten liikevaihto</t>
  </si>
  <si>
    <t>Suurimmat toimialat, % vastanneiden liikevaihdosta</t>
  </si>
  <si>
    <t>2022</t>
  </si>
  <si>
    <t>2021</t>
  </si>
  <si>
    <t>2020</t>
  </si>
  <si>
    <t>2019</t>
  </si>
  <si>
    <t>2018</t>
  </si>
  <si>
    <t>2017</t>
  </si>
  <si>
    <t>2016</t>
  </si>
  <si>
    <t>2015</t>
  </si>
  <si>
    <t>2014</t>
  </si>
  <si>
    <t>Sähkö- ja teletekniikka, talonrakennus</t>
  </si>
  <si>
    <t>Rakennuttaminen, talonrakennus</t>
  </si>
  <si>
    <t>Ympäristösuunnittelu, yhdyskunta</t>
  </si>
  <si>
    <t>Geo- ja kallionrakennustekniikka</t>
  </si>
  <si>
    <t>Rakennuttaminen, yhdyskunta</t>
  </si>
  <si>
    <t>Talonrakennus, valvonta ja tarkastus</t>
  </si>
  <si>
    <t>Sähkö- ja teletekniikka, teollisuus</t>
  </si>
  <si>
    <t>Johdon konsultointi, julkinen sektori</t>
  </si>
  <si>
    <t>Toimeksiantajaryhmien osuus, % vastanneiden kotimaan liikevaihdosta (46 vastausta)</t>
  </si>
  <si>
    <t>Vuosi</t>
  </si>
  <si>
    <t>Valtio</t>
  </si>
  <si>
    <t>Kuntasektori</t>
  </si>
  <si>
    <t>Rakennusliikkeet</t>
  </si>
  <si>
    <t>Kauppa, pankit, vakuutusyhtiöt, sijoitusyhtiöt, jne.</t>
  </si>
  <si>
    <t>Asunto- ja kiinteistöyhtiöt, pientalorakentajat</t>
  </si>
  <si>
    <t>2017: Alle 100 henkilöä</t>
  </si>
  <si>
    <t>2017:Yli 100 henkilöä</t>
  </si>
  <si>
    <t>Palkkiomuotojen osuus, % vastanneiden kotimaan liikevaihdosta (46 vastausta)</t>
  </si>
  <si>
    <t>Aikapalkkio kustannusten mukaan</t>
  </si>
  <si>
    <t>Aikapalkkio henkilöryhmittäin (E…07)</t>
  </si>
  <si>
    <t>Aikapalkkio kattohinta</t>
  </si>
  <si>
    <t>Aikapalkkio yhteensä</t>
  </si>
  <si>
    <t>Kiinteä kokonaispalkkio</t>
  </si>
  <si>
    <t>Tavoitehinta/-palkkio</t>
  </si>
  <si>
    <t>Kokonaispalkkio</t>
  </si>
  <si>
    <t>Muu palkkioperuste esim. yksikköpalkkio</t>
  </si>
  <si>
    <t>2017: Yli 100 henkilöä</t>
  </si>
  <si>
    <t>Liikevaihto tilaustavan mukaan, % vastanneiden kotimaan liikevaihdosta (42 vastausta)</t>
  </si>
  <si>
    <t>Hintakilpailu</t>
  </si>
  <si>
    <t>Tarjouskilpailu arviointikriteereillä, laatu, tms.</t>
  </si>
  <si>
    <t>Suora neuvottelutilaus</t>
  </si>
  <si>
    <t>Vuosi-/kumppanuus-/puitesopimus</t>
  </si>
  <si>
    <t>Muu tapa</t>
  </si>
  <si>
    <t>Investoinnit ja käyttö- ja kunnossapito % liikevaihdosta (52 vastausta)</t>
  </si>
  <si>
    <t>Investointityyppi</t>
  </si>
  <si>
    <t>Kaikki</t>
  </si>
  <si>
    <t>Uudistuotanto investoinneista</t>
  </si>
  <si>
    <t>Korjaustuotanto investoinneista</t>
  </si>
  <si>
    <t>Käyttö- ja kunnossapito</t>
  </si>
  <si>
    <t>Vientiliikevaihdon alueellinen jakautuminen (29 vastausta)</t>
  </si>
  <si>
    <t>EU-maat</t>
  </si>
  <si>
    <t>Muu Eurooppa</t>
  </si>
  <si>
    <t>Pohjois-Amerikka</t>
  </si>
  <si>
    <t>Afrikka ja Lähi-Itä</t>
  </si>
  <si>
    <t>Keski- ja Etelä-Amerikka</t>
  </si>
  <si>
    <t>Kauko-Itä ja Oseania</t>
  </si>
  <si>
    <t>Vientiliikevaihdon jakautuminen suoraan ja välilliseen vientiin</t>
  </si>
  <si>
    <t>Suora vienti %</t>
  </si>
  <si>
    <t>Välillinen vienti %</t>
  </si>
  <si>
    <t>Vientiliikevaihto</t>
  </si>
  <si>
    <t>105 MEUR</t>
  </si>
  <si>
    <t>176 MEUR</t>
  </si>
  <si>
    <t>205 MEUR</t>
  </si>
  <si>
    <t>229 MEUR</t>
  </si>
  <si>
    <t>258MEUR</t>
  </si>
  <si>
    <t>238 MEUR</t>
  </si>
  <si>
    <t>Liikevaihto toimialoittain 2022 (47 vastausta), 1000 EUR</t>
  </si>
  <si>
    <t>Liikevaihto toimialoittain 2022, kotimaa (47 vastausta), 1000 EUR</t>
  </si>
  <si>
    <t>Liikevaihto toimialoittain 2022, vienti (20 vastausta), 1000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</si>
</sst>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
  </numFmts>
  <fonts count="26" x14ac:knownFonts="1">
    <font>
      <sz val="11"/>
      <color theme="1"/>
      <name val="Calibri"/>
      <family val="2"/>
      <scheme val="minor"/>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b/>
      <sz val="16"/>
      <name val="Calibri"/>
      <family val="2"/>
      <scheme val="minor"/>
    </font>
    <font>
      <b/>
      <sz val="10"/>
      <color theme="1"/>
      <name val="Arial"/>
      <family val="2"/>
    </font>
    <font>
      <b/>
      <sz val="12"/>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20"/>
      <color theme="3"/>
      <name val="Calibri Light"/>
      <family val="2"/>
      <scheme val="major"/>
    </font>
    <font>
      <sz val="8"/>
      <name val="Calibri"/>
      <family val="2"/>
      <scheme val="minor"/>
    </font>
    <font>
      <sz val="16"/>
      <color theme="3"/>
      <name val="Calibri Light"/>
      <family val="2"/>
      <scheme val="major"/>
    </font>
    <font>
      <sz val="16"/>
      <color theme="1"/>
      <name val="Calibri"/>
      <family val="2"/>
      <scheme val="minor"/>
    </font>
    <font>
      <b/>
      <sz val="16"/>
      <color theme="3"/>
      <name val="Calibri"/>
      <family val="2"/>
      <scheme val="minor"/>
    </font>
    <font>
      <sz val="10"/>
      <color rgb="FF000000"/>
      <name val="Arial"/>
      <family val="2"/>
    </font>
    <font>
      <sz val="11"/>
      <color rgb="FFFF0000"/>
      <name val="Calibri"/>
      <family val="2"/>
      <scheme val="minor"/>
    </font>
    <font>
      <b/>
      <sz val="12"/>
      <name val="Calibri"/>
      <family val="2"/>
      <scheme val="minor"/>
    </font>
    <font>
      <sz val="11"/>
      <name val="Calibri"/>
      <family val="2"/>
      <scheme val="minor"/>
    </font>
    <font>
      <sz val="20"/>
      <color theme="0"/>
      <name val="Calibri"/>
      <family val="2"/>
      <scheme val="minor"/>
    </font>
    <font>
      <b/>
      <sz val="11"/>
      <name val="Calibri"/>
      <family val="2"/>
      <scheme val="minor"/>
    </font>
    <font>
      <sz val="16"/>
      <color theme="1"/>
      <name val="Calibri Light"/>
      <family val="2"/>
      <scheme val="major"/>
    </font>
    <font>
      <sz val="16"/>
      <name val="Calibri Light"/>
      <family val="2"/>
      <scheme val="major"/>
    </font>
    <font>
      <b/>
      <sz val="14"/>
      <name val="Calibri"/>
      <family val="2"/>
      <scheme val="minor"/>
    </font>
    <font>
      <b/>
      <sz val="10"/>
      <color rgb="FF000000"/>
      <name val="Arial"/>
      <family val="2"/>
    </font>
  </fonts>
  <fills count="12">
    <fill>
      <patternFill patternType="none"/>
    </fill>
    <fill>
      <patternFill patternType="gray125"/>
    </fill>
    <fill>
      <patternFill patternType="solid">
        <fgColor theme="9" tint="0.79998168889431442"/>
        <bgColor theme="9" tint="0.79998168889431442"/>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00B0F0"/>
        <bgColor indexed="64"/>
      </patternFill>
    </fill>
    <fill>
      <patternFill patternType="solid">
        <fgColor rgb="FF00B0F0"/>
        <bgColor theme="9" tint="0.79998168889431442"/>
      </patternFill>
    </fill>
    <fill>
      <patternFill patternType="solid">
        <fgColor rgb="FF92D050"/>
        <bgColor theme="9" tint="0.79998168889431442"/>
      </patternFill>
    </fill>
    <fill>
      <patternFill patternType="solid">
        <fgColor rgb="FF92D050"/>
        <bgColor indexed="64"/>
      </patternFill>
    </fill>
    <fill>
      <patternFill patternType="solid">
        <fgColor rgb="FFFFC000"/>
        <bgColor theme="9" tint="0.79998168889431442"/>
      </patternFill>
    </fill>
    <fill>
      <patternFill patternType="solid">
        <fgColor rgb="FFFFFF00"/>
        <bgColor indexed="64"/>
      </patternFill>
    </fill>
  </fills>
  <borders count="44">
    <border>
      <left/>
      <right/>
      <top/>
      <bottom/>
      <diagonal/>
    </border>
    <border>
      <left/>
      <right/>
      <top/>
      <bottom style="thick">
        <color theme="4" tint="0.499984740745262"/>
      </bottom>
      <diagonal/>
    </border>
    <border>
      <left/>
      <right/>
      <top/>
      <bottom style="medium">
        <color theme="4" tint="0.399975585192419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rgb="FF000000"/>
      </right>
      <top style="thin">
        <color theme="9" tint="-0.249977111117893"/>
      </top>
      <bottom style="medium">
        <color theme="9" tint="-0.249977111117893"/>
      </bottom>
      <diagonal/>
    </border>
    <border>
      <left style="medium">
        <color rgb="FF000000"/>
      </left>
      <right style="thin">
        <color theme="9" tint="-0.249977111117893"/>
      </right>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medium">
        <color rgb="FF000000"/>
      </right>
      <top/>
      <bottom style="thin">
        <color theme="9" tint="-0.249977111117893"/>
      </bottom>
      <diagonal/>
    </border>
    <border>
      <left style="medium">
        <color rgb="FF000000"/>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rgb="FF000000"/>
      </right>
      <top style="thin">
        <color theme="9" tint="-0.249977111117893"/>
      </top>
      <bottom style="thin">
        <color theme="9" tint="-0.249977111117893"/>
      </bottom>
      <diagonal/>
    </border>
    <border>
      <left style="medium">
        <color rgb="FF000000"/>
      </left>
      <right style="thin">
        <color theme="9" tint="-0.249977111117893"/>
      </right>
      <top style="thin">
        <color theme="9" tint="-0.249977111117893"/>
      </top>
      <bottom style="medium">
        <color rgb="FF000000"/>
      </bottom>
      <diagonal/>
    </border>
    <border>
      <left style="thin">
        <color theme="9" tint="-0.249977111117893"/>
      </left>
      <right style="thin">
        <color theme="9" tint="-0.249977111117893"/>
      </right>
      <top style="thin">
        <color theme="9" tint="-0.249977111117893"/>
      </top>
      <bottom style="medium">
        <color rgb="FF000000"/>
      </bottom>
      <diagonal/>
    </border>
    <border>
      <left style="thin">
        <color theme="9" tint="-0.249977111117893"/>
      </left>
      <right style="medium">
        <color rgb="FF000000"/>
      </right>
      <top style="thin">
        <color theme="9" tint="-0.249977111117893"/>
      </top>
      <bottom style="medium">
        <color rgb="FF000000"/>
      </bottom>
      <diagonal/>
    </border>
    <border>
      <left style="thin">
        <color theme="9"/>
      </left>
      <right style="thin">
        <color theme="9"/>
      </right>
      <top style="thin">
        <color theme="9"/>
      </top>
      <bottom style="thin">
        <color theme="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9"/>
      </right>
      <top style="medium">
        <color indexed="64"/>
      </top>
      <bottom style="medium">
        <color indexed="64"/>
      </bottom>
      <diagonal/>
    </border>
    <border>
      <left style="thin">
        <color theme="9"/>
      </left>
      <right style="thin">
        <color theme="9"/>
      </right>
      <top style="medium">
        <color indexed="64"/>
      </top>
      <bottom style="medium">
        <color indexed="64"/>
      </bottom>
      <diagonal/>
    </border>
    <border>
      <left style="thin">
        <color theme="9"/>
      </left>
      <right style="medium">
        <color indexed="64"/>
      </right>
      <top style="medium">
        <color indexed="64"/>
      </top>
      <bottom style="medium">
        <color indexed="64"/>
      </bottom>
      <diagonal/>
    </border>
    <border>
      <left style="medium">
        <color indexed="64"/>
      </left>
      <right style="thin">
        <color theme="9"/>
      </right>
      <top/>
      <bottom style="thin">
        <color theme="9"/>
      </bottom>
      <diagonal/>
    </border>
    <border>
      <left style="thin">
        <color theme="9"/>
      </left>
      <right style="thin">
        <color theme="9"/>
      </right>
      <top/>
      <bottom style="thin">
        <color theme="9"/>
      </bottom>
      <diagonal/>
    </border>
    <border>
      <left style="thin">
        <color theme="9"/>
      </left>
      <right style="medium">
        <color indexed="64"/>
      </right>
      <top/>
      <bottom style="thin">
        <color theme="9"/>
      </bottom>
      <diagonal/>
    </border>
    <border>
      <left style="medium">
        <color indexed="64"/>
      </left>
      <right style="thin">
        <color theme="9"/>
      </right>
      <top style="thin">
        <color theme="9"/>
      </top>
      <bottom style="thin">
        <color theme="9"/>
      </bottom>
      <diagonal/>
    </border>
    <border>
      <left style="thin">
        <color theme="9"/>
      </left>
      <right style="medium">
        <color indexed="64"/>
      </right>
      <top style="thin">
        <color theme="9"/>
      </top>
      <bottom style="thin">
        <color theme="9"/>
      </bottom>
      <diagonal/>
    </border>
    <border>
      <left style="medium">
        <color indexed="64"/>
      </left>
      <right style="thin">
        <color theme="9"/>
      </right>
      <top style="thin">
        <color theme="9"/>
      </top>
      <bottom/>
      <diagonal/>
    </border>
    <border>
      <left style="thin">
        <color theme="9"/>
      </left>
      <right style="thin">
        <color theme="9"/>
      </right>
      <top style="thin">
        <color theme="9"/>
      </top>
      <bottom/>
      <diagonal/>
    </border>
    <border>
      <left style="thin">
        <color theme="9"/>
      </left>
      <right style="medium">
        <color indexed="64"/>
      </right>
      <top style="thin">
        <color theme="9"/>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2"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0" fillId="0" borderId="0" applyNumberFormat="0" applyFill="0" applyBorder="0" applyAlignment="0" applyProtection="0"/>
  </cellStyleXfs>
  <cellXfs count="135">
    <xf numFmtId="0" fontId="0" fillId="0" borderId="0" xfId="0"/>
    <xf numFmtId="9" fontId="0" fillId="0" borderId="0" xfId="0" applyNumberFormat="1"/>
    <xf numFmtId="9" fontId="0" fillId="0" borderId="0" xfId="2" applyFont="1"/>
    <xf numFmtId="0" fontId="1" fillId="0" borderId="0" xfId="0" applyFont="1"/>
    <xf numFmtId="0" fontId="5" fillId="0" borderId="0" xfId="0" applyFont="1"/>
    <xf numFmtId="0" fontId="2" fillId="0" borderId="0" xfId="1" applyAlignment="1">
      <alignment wrapText="1"/>
    </xf>
    <xf numFmtId="0" fontId="4" fillId="0" borderId="0" xfId="0" applyFont="1"/>
    <xf numFmtId="0" fontId="10" fillId="0" borderId="0" xfId="7" applyBorder="1"/>
    <xf numFmtId="9" fontId="0" fillId="0" borderId="0" xfId="2" applyFont="1" applyBorder="1"/>
    <xf numFmtId="0" fontId="15" fillId="0" borderId="0" xfId="8" applyFont="1" applyBorder="1"/>
    <xf numFmtId="0" fontId="17" fillId="0" borderId="0" xfId="0" applyFont="1"/>
    <xf numFmtId="0" fontId="0" fillId="0" borderId="3" xfId="0" applyBorder="1"/>
    <xf numFmtId="0" fontId="0" fillId="0" borderId="4" xfId="0" applyBorder="1"/>
    <xf numFmtId="0" fontId="0" fillId="0" borderId="5" xfId="0" applyBorder="1"/>
    <xf numFmtId="0" fontId="7" fillId="4" borderId="7" xfId="0" applyFont="1" applyFill="1" applyBorder="1"/>
    <xf numFmtId="0" fontId="18" fillId="4" borderId="8" xfId="0" applyFont="1" applyFill="1" applyBorder="1"/>
    <xf numFmtId="0" fontId="18" fillId="4" borderId="9" xfId="0" applyFont="1" applyFill="1" applyBorder="1"/>
    <xf numFmtId="10" fontId="1" fillId="0" borderId="0" xfId="2" applyNumberFormat="1" applyFont="1" applyFill="1"/>
    <xf numFmtId="0" fontId="0" fillId="0" borderId="10" xfId="0" applyBorder="1"/>
    <xf numFmtId="1" fontId="19" fillId="0" borderId="11" xfId="0" applyNumberFormat="1" applyFont="1" applyBorder="1"/>
    <xf numFmtId="1" fontId="19" fillId="0" borderId="12" xfId="0" applyNumberFormat="1" applyFont="1" applyBorder="1"/>
    <xf numFmtId="0" fontId="20" fillId="0" borderId="0" xfId="0" applyFont="1"/>
    <xf numFmtId="0" fontId="0" fillId="4" borderId="13" xfId="0" applyFill="1" applyBorder="1"/>
    <xf numFmtId="1" fontId="19" fillId="4" borderId="14" xfId="0" applyNumberFormat="1" applyFont="1" applyFill="1" applyBorder="1"/>
    <xf numFmtId="1" fontId="19" fillId="4" borderId="15" xfId="0" applyNumberFormat="1" applyFont="1" applyFill="1" applyBorder="1"/>
    <xf numFmtId="0" fontId="0" fillId="0" borderId="13" xfId="0" applyBorder="1"/>
    <xf numFmtId="1" fontId="19" fillId="0" borderId="14" xfId="0" applyNumberFormat="1" applyFont="1" applyBorder="1"/>
    <xf numFmtId="1" fontId="19" fillId="0" borderId="15" xfId="0" applyNumberFormat="1" applyFont="1" applyBorder="1"/>
    <xf numFmtId="9" fontId="1" fillId="0" borderId="0" xfId="2" applyFont="1" applyFill="1"/>
    <xf numFmtId="0" fontId="17" fillId="0" borderId="15" xfId="0" applyFont="1" applyBorder="1"/>
    <xf numFmtId="0" fontId="19" fillId="4" borderId="8" xfId="0" applyFont="1" applyFill="1" applyBorder="1"/>
    <xf numFmtId="0" fontId="17" fillId="4" borderId="9" xfId="0" applyFont="1" applyFill="1" applyBorder="1"/>
    <xf numFmtId="0" fontId="19" fillId="5" borderId="11" xfId="0" applyFont="1" applyFill="1" applyBorder="1"/>
    <xf numFmtId="0" fontId="19" fillId="0" borderId="12" xfId="0" applyFont="1" applyBorder="1"/>
    <xf numFmtId="0" fontId="19" fillId="0" borderId="16" xfId="0" applyFont="1" applyBorder="1"/>
    <xf numFmtId="1" fontId="19" fillId="0" borderId="17" xfId="0" applyNumberFormat="1" applyFont="1" applyBorder="1"/>
    <xf numFmtId="0" fontId="19" fillId="0" borderId="18" xfId="0" applyFont="1" applyBorder="1"/>
    <xf numFmtId="0" fontId="21" fillId="0" borderId="0" xfId="0" applyFont="1"/>
    <xf numFmtId="9" fontId="19" fillId="0" borderId="0" xfId="0" applyNumberFormat="1" applyFont="1"/>
    <xf numFmtId="9" fontId="17" fillId="0" borderId="0" xfId="2" applyFont="1"/>
    <xf numFmtId="10" fontId="0" fillId="0" borderId="0" xfId="2" applyNumberFormat="1" applyFont="1"/>
    <xf numFmtId="10" fontId="0" fillId="0" borderId="0" xfId="0" applyNumberFormat="1"/>
    <xf numFmtId="9" fontId="19" fillId="0" borderId="0" xfId="2" applyFont="1"/>
    <xf numFmtId="0" fontId="19" fillId="0" borderId="0" xfId="0" applyFont="1"/>
    <xf numFmtId="9" fontId="17" fillId="0" borderId="0" xfId="0" applyNumberFormat="1" applyFont="1"/>
    <xf numFmtId="0" fontId="24" fillId="0" borderId="0" xfId="0" applyFont="1"/>
    <xf numFmtId="0" fontId="0" fillId="0" borderId="0" xfId="0" applyAlignment="1">
      <alignment horizontal="left"/>
    </xf>
    <xf numFmtId="49" fontId="19" fillId="0" borderId="0" xfId="0" applyNumberFormat="1" applyFont="1" applyAlignment="1">
      <alignment horizontal="left"/>
    </xf>
    <xf numFmtId="49" fontId="19" fillId="0" borderId="0" xfId="0" applyNumberFormat="1" applyFont="1"/>
    <xf numFmtId="49" fontId="0" fillId="0" borderId="0" xfId="0" applyNumberFormat="1" applyAlignment="1">
      <alignment horizontal="left"/>
    </xf>
    <xf numFmtId="9" fontId="19" fillId="0" borderId="0" xfId="0" applyNumberFormat="1" applyFont="1" applyAlignment="1">
      <alignment wrapText="1"/>
    </xf>
    <xf numFmtId="164" fontId="0" fillId="0" borderId="0" xfId="0" applyNumberFormat="1"/>
    <xf numFmtId="9" fontId="2" fillId="0" borderId="0" xfId="2" applyFont="1" applyAlignment="1">
      <alignment horizontal="right" wrapText="1"/>
    </xf>
    <xf numFmtId="0" fontId="19" fillId="0" borderId="0" xfId="0" applyFont="1" applyAlignment="1">
      <alignment horizontal="left"/>
    </xf>
    <xf numFmtId="49" fontId="19" fillId="0" borderId="0" xfId="0" applyNumberFormat="1" applyFont="1" applyAlignment="1">
      <alignment vertical="top"/>
    </xf>
    <xf numFmtId="49" fontId="0" fillId="0" borderId="0" xfId="0" applyNumberFormat="1" applyAlignment="1">
      <alignment vertical="top"/>
    </xf>
    <xf numFmtId="49" fontId="19" fillId="0" borderId="0" xfId="0" applyNumberFormat="1" applyFont="1" applyAlignment="1">
      <alignment horizontal="left" vertical="top"/>
    </xf>
    <xf numFmtId="9" fontId="0" fillId="0" borderId="0" xfId="0" applyNumberFormat="1" applyAlignment="1">
      <alignment horizontal="right"/>
    </xf>
    <xf numFmtId="1" fontId="19" fillId="0" borderId="0" xfId="0" applyNumberFormat="1" applyFont="1"/>
    <xf numFmtId="9" fontId="19" fillId="0" borderId="0" xfId="0" applyNumberFormat="1" applyFont="1" applyAlignment="1">
      <alignment horizontal="right"/>
    </xf>
    <xf numFmtId="0" fontId="0" fillId="0" borderId="0" xfId="0" applyAlignment="1">
      <alignment horizontal="right"/>
    </xf>
    <xf numFmtId="0" fontId="19" fillId="0" borderId="0" xfId="0" applyFont="1" applyAlignment="1">
      <alignment horizontal="right"/>
    </xf>
    <xf numFmtId="0" fontId="0" fillId="0" borderId="10" xfId="0" applyBorder="1" applyAlignment="1">
      <alignment horizontal="left" vertical="center"/>
    </xf>
    <xf numFmtId="0" fontId="7" fillId="0" borderId="20" xfId="0" applyFont="1" applyBorder="1"/>
    <xf numFmtId="0" fontId="7" fillId="0" borderId="21" xfId="0" applyFont="1" applyBorder="1"/>
    <xf numFmtId="9" fontId="7" fillId="0" borderId="22" xfId="2" applyFont="1" applyBorder="1"/>
    <xf numFmtId="0" fontId="1" fillId="6" borderId="23" xfId="0" applyFont="1" applyFill="1" applyBorder="1"/>
    <xf numFmtId="0" fontId="1" fillId="0" borderId="24" xfId="0" applyFont="1" applyBorder="1"/>
    <xf numFmtId="0" fontId="25" fillId="7" borderId="25" xfId="0" applyFont="1" applyFill="1" applyBorder="1"/>
    <xf numFmtId="0" fontId="25" fillId="7" borderId="26" xfId="0" applyFont="1" applyFill="1" applyBorder="1"/>
    <xf numFmtId="9" fontId="25" fillId="7" borderId="27" xfId="2" applyFont="1" applyFill="1" applyBorder="1" applyAlignment="1"/>
    <xf numFmtId="0" fontId="16" fillId="0" borderId="28" xfId="0" applyFont="1" applyBorder="1"/>
    <xf numFmtId="0" fontId="16" fillId="0" borderId="29" xfId="0" applyFont="1" applyBorder="1"/>
    <xf numFmtId="9" fontId="16" fillId="0" borderId="30" xfId="2" applyFont="1" applyFill="1" applyBorder="1" applyAlignment="1"/>
    <xf numFmtId="0" fontId="16" fillId="2" borderId="31" xfId="0" applyFont="1" applyFill="1" applyBorder="1"/>
    <xf numFmtId="0" fontId="16" fillId="2" borderId="19" xfId="0" applyFont="1" applyFill="1" applyBorder="1"/>
    <xf numFmtId="9" fontId="16" fillId="2" borderId="32" xfId="2" applyFont="1" applyFill="1" applyBorder="1" applyAlignment="1"/>
    <xf numFmtId="0" fontId="16" fillId="0" borderId="31" xfId="0" applyFont="1" applyBorder="1"/>
    <xf numFmtId="0" fontId="16" fillId="0" borderId="19" xfId="0" applyFont="1" applyBorder="1"/>
    <xf numFmtId="9" fontId="16" fillId="0" borderId="32" xfId="2" applyFont="1" applyFill="1" applyBorder="1" applyAlignment="1"/>
    <xf numFmtId="0" fontId="16" fillId="2" borderId="33" xfId="0" applyFont="1" applyFill="1" applyBorder="1"/>
    <xf numFmtId="0" fontId="16" fillId="2" borderId="34" xfId="0" applyFont="1" applyFill="1" applyBorder="1"/>
    <xf numFmtId="9" fontId="16" fillId="2" borderId="35" xfId="2" applyFont="1" applyFill="1" applyBorder="1" applyAlignment="1"/>
    <xf numFmtId="0" fontId="1" fillId="8" borderId="23" xfId="0" applyFont="1" applyFill="1" applyBorder="1"/>
    <xf numFmtId="0" fontId="0" fillId="0" borderId="24" xfId="0" applyBorder="1"/>
    <xf numFmtId="0" fontId="1" fillId="9" borderId="24" xfId="0" applyFont="1" applyFill="1" applyBorder="1"/>
    <xf numFmtId="0" fontId="1" fillId="10" borderId="6" xfId="0" applyFont="1" applyFill="1" applyBorder="1"/>
    <xf numFmtId="0" fontId="1" fillId="11" borderId="23" xfId="0" applyFont="1" applyFill="1" applyBorder="1"/>
    <xf numFmtId="9" fontId="1" fillId="11" borderId="36" xfId="2" applyFont="1" applyFill="1" applyBorder="1"/>
    <xf numFmtId="0" fontId="6" fillId="11" borderId="23" xfId="1" applyFont="1" applyFill="1" applyBorder="1" applyAlignment="1">
      <alignment wrapText="1"/>
    </xf>
    <xf numFmtId="0" fontId="1" fillId="11" borderId="24" xfId="0" applyFont="1" applyFill="1" applyBorder="1"/>
    <xf numFmtId="1" fontId="1" fillId="6" borderId="24" xfId="0" applyNumberFormat="1" applyFont="1" applyFill="1" applyBorder="1"/>
    <xf numFmtId="1" fontId="1" fillId="8" borderId="24" xfId="0" applyNumberFormat="1" applyFont="1" applyFill="1" applyBorder="1"/>
    <xf numFmtId="1" fontId="1" fillId="10" borderId="6" xfId="0" applyNumberFormat="1" applyFont="1" applyFill="1" applyBorder="1"/>
    <xf numFmtId="1" fontId="21" fillId="11" borderId="24" xfId="0" applyNumberFormat="1" applyFont="1" applyFill="1" applyBorder="1"/>
    <xf numFmtId="1" fontId="1" fillId="9" borderId="24" xfId="0" applyNumberFormat="1" applyFont="1" applyFill="1" applyBorder="1"/>
    <xf numFmtId="1" fontId="6" fillId="11" borderId="24" xfId="0" applyNumberFormat="1" applyFont="1" applyFill="1" applyBorder="1" applyAlignment="1">
      <alignment horizontal="right" wrapText="1"/>
    </xf>
    <xf numFmtId="0" fontId="0" fillId="0" borderId="0" xfId="0" applyBorder="1"/>
    <xf numFmtId="0" fontId="1" fillId="0" borderId="0" xfId="0" applyFont="1" applyBorder="1"/>
    <xf numFmtId="9" fontId="0" fillId="0" borderId="0" xfId="0" applyNumberFormat="1" applyBorder="1"/>
    <xf numFmtId="0" fontId="14" fillId="0" borderId="0" xfId="0" applyFont="1" applyBorder="1"/>
    <xf numFmtId="9" fontId="1" fillId="8" borderId="36" xfId="2" applyFont="1" applyFill="1" applyBorder="1"/>
    <xf numFmtId="9" fontId="1" fillId="6" borderId="36" xfId="2" applyFont="1" applyFill="1" applyBorder="1"/>
    <xf numFmtId="0" fontId="16" fillId="0" borderId="37" xfId="0" applyFont="1" applyBorder="1" applyAlignment="1">
      <alignment wrapText="1"/>
    </xf>
    <xf numFmtId="1" fontId="16" fillId="0" borderId="0" xfId="0" applyNumberFormat="1" applyFont="1" applyBorder="1"/>
    <xf numFmtId="9" fontId="16" fillId="0" borderId="38" xfId="0" applyNumberFormat="1" applyFont="1" applyBorder="1"/>
    <xf numFmtId="0" fontId="0" fillId="0" borderId="37" xfId="0" applyBorder="1" applyAlignment="1">
      <alignment horizontal="left" wrapText="1"/>
    </xf>
    <xf numFmtId="1" fontId="0" fillId="0" borderId="0" xfId="0" applyNumberFormat="1" applyBorder="1"/>
    <xf numFmtId="9" fontId="0" fillId="0" borderId="38" xfId="0" applyNumberFormat="1" applyBorder="1"/>
    <xf numFmtId="0" fontId="0" fillId="2" borderId="37" xfId="0" applyFill="1" applyBorder="1" applyAlignment="1">
      <alignment horizontal="left" wrapText="1"/>
    </xf>
    <xf numFmtId="1" fontId="0" fillId="2" borderId="0" xfId="0" applyNumberFormat="1" applyFill="1" applyBorder="1"/>
    <xf numFmtId="9" fontId="0" fillId="2" borderId="38" xfId="0" applyNumberFormat="1" applyFill="1" applyBorder="1"/>
    <xf numFmtId="0" fontId="1" fillId="10" borderId="39" xfId="0" applyFont="1" applyFill="1" applyBorder="1"/>
    <xf numFmtId="9" fontId="1" fillId="10" borderId="40" xfId="2" applyFont="1" applyFill="1" applyBorder="1"/>
    <xf numFmtId="0" fontId="0" fillId="3" borderId="37" xfId="0" applyFill="1" applyBorder="1"/>
    <xf numFmtId="1" fontId="1" fillId="3" borderId="0" xfId="0" applyNumberFormat="1" applyFont="1" applyFill="1" applyBorder="1"/>
    <xf numFmtId="9" fontId="1" fillId="3" borderId="38" xfId="2" applyFont="1" applyFill="1" applyBorder="1"/>
    <xf numFmtId="0" fontId="0" fillId="3" borderId="37" xfId="0" applyFill="1" applyBorder="1" applyAlignment="1">
      <alignment horizontal="left" wrapText="1"/>
    </xf>
    <xf numFmtId="1" fontId="0" fillId="3" borderId="0" xfId="0" applyNumberFormat="1" applyFill="1" applyBorder="1"/>
    <xf numFmtId="9" fontId="0" fillId="3" borderId="38" xfId="0" applyNumberFormat="1" applyFill="1" applyBorder="1"/>
    <xf numFmtId="0" fontId="1" fillId="2" borderId="41" xfId="0" applyFont="1" applyFill="1" applyBorder="1"/>
    <xf numFmtId="1" fontId="1" fillId="2" borderId="42" xfId="0" applyNumberFormat="1" applyFont="1" applyFill="1" applyBorder="1"/>
    <xf numFmtId="9" fontId="0" fillId="2" borderId="43" xfId="2" applyFont="1" applyFill="1" applyBorder="1"/>
    <xf numFmtId="0" fontId="1" fillId="9" borderId="23" xfId="0" applyFont="1" applyFill="1" applyBorder="1"/>
    <xf numFmtId="9" fontId="1" fillId="9" borderId="36" xfId="2" applyFont="1" applyFill="1" applyBorder="1"/>
    <xf numFmtId="0" fontId="0" fillId="2" borderId="0" xfId="0" applyFill="1" applyBorder="1"/>
    <xf numFmtId="0" fontId="1" fillId="3" borderId="0" xfId="0" applyFont="1" applyFill="1" applyBorder="1"/>
    <xf numFmtId="0" fontId="0" fillId="3" borderId="0" xfId="0" applyFill="1" applyBorder="1"/>
    <xf numFmtId="0" fontId="1" fillId="2" borderId="42" xfId="0" applyFont="1" applyFill="1" applyBorder="1"/>
    <xf numFmtId="0" fontId="23" fillId="0" borderId="0" xfId="0" applyFont="1" applyAlignment="1">
      <alignment horizontal="center"/>
    </xf>
    <xf numFmtId="0" fontId="22" fillId="0" borderId="0" xfId="0" applyFont="1" applyAlignment="1">
      <alignment horizontal="center"/>
    </xf>
    <xf numFmtId="0" fontId="11" fillId="0" borderId="0" xfId="5" applyFont="1" applyAlignment="1">
      <alignment horizontal="center"/>
    </xf>
    <xf numFmtId="0" fontId="13" fillId="0" borderId="0" xfId="6" applyFont="1" applyBorder="1" applyAlignment="1">
      <alignment horizontal="center"/>
    </xf>
    <xf numFmtId="0" fontId="13" fillId="0" borderId="0" xfId="8" applyFont="1" applyBorder="1" applyAlignment="1">
      <alignment horizontal="center"/>
    </xf>
    <xf numFmtId="0" fontId="13" fillId="0" borderId="0" xfId="7" applyFont="1" applyBorder="1" applyAlignment="1">
      <alignment horizontal="center"/>
    </xf>
  </cellXfs>
  <cellStyles count="9">
    <cellStyle name="Normaali" xfId="0" builtinId="0"/>
    <cellStyle name="Normaali 2" xfId="3" xr:uid="{DF9F419C-1D2F-4916-B6B6-ABE4D4A944CD}"/>
    <cellStyle name="Normal 2" xfId="1" xr:uid="{00000000-0005-0000-0000-000001000000}"/>
    <cellStyle name="Otsikko" xfId="5" builtinId="15"/>
    <cellStyle name="Otsikko 2" xfId="6" builtinId="17"/>
    <cellStyle name="Otsikko 3" xfId="7" builtinId="18"/>
    <cellStyle name="Otsikko 4" xfId="8" builtinId="19"/>
    <cellStyle name="Prosenttia" xfId="2" builtinId="5"/>
    <cellStyle name="Prosenttia 2" xfId="4" xr:uid="{2B351926-C3C3-4997-A7AD-0FC0FEDCB45A}"/>
  </cellStyles>
  <dxfs count="86">
    <dxf>
      <font>
        <b val="0"/>
        <i val="0"/>
        <strike val="0"/>
        <condense val="0"/>
        <extend val="0"/>
        <outline val="0"/>
        <shadow val="0"/>
        <u val="none"/>
        <vertAlign val="baseline"/>
        <sz val="11"/>
        <color theme="1"/>
        <name val="Calibri"/>
        <family val="2"/>
        <scheme val="minor"/>
      </font>
      <numFmt numFmtId="13" formatCode="0\ %"/>
      <fill>
        <patternFill patternType="none"/>
      </fill>
    </dxf>
    <dxf>
      <numFmt numFmtId="1" formatCode="0"/>
      <fill>
        <patternFill patternType="none"/>
      </fill>
    </dxf>
    <dxf>
      <font>
        <b val="0"/>
      </font>
      <fill>
        <patternFill patternType="none"/>
      </fill>
      <alignment horizontal="left"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ill>
        <patternFill patternType="none"/>
      </fill>
    </dxf>
    <dxf>
      <font>
        <b/>
        <i val="0"/>
        <strike val="0"/>
        <condense val="0"/>
        <extend val="0"/>
        <outline val="0"/>
        <shadow val="0"/>
        <u val="none"/>
        <vertAlign val="baseline"/>
        <sz val="12"/>
        <color theme="1"/>
        <name val="Calibri"/>
        <family val="2"/>
        <scheme val="minor"/>
      </font>
    </dxf>
    <dxf>
      <fill>
        <patternFill patternType="none"/>
      </fill>
    </dxf>
    <dxf>
      <numFmt numFmtId="1" formatCode="0"/>
      <fill>
        <patternFill patternType="none"/>
      </fill>
    </dxf>
    <dxf>
      <fill>
        <patternFill patternType="none"/>
      </fill>
      <alignment horizontal="center"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ill>
        <patternFill patternType="none"/>
      </fill>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numFmt numFmtId="13" formatCode="0\ %"/>
      <fill>
        <patternFill patternType="solid">
          <fgColor indexed="64"/>
          <bgColor rgb="FFFFFF00"/>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alignment horizontal="right"/>
    </dxf>
    <dxf>
      <alignment horizontal="right"/>
    </dxf>
    <dxf>
      <alignment horizontal="right"/>
    </dxf>
    <dxf>
      <alignment horizontal="right"/>
    </dxf>
    <dxf>
      <alignment horizontal="right"/>
    </dxf>
    <dxf>
      <alignment horizontal="right"/>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numFmt numFmtId="30" formatCode="@"/>
      <alignment vertical="top"/>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dxf>
    <dxf>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371475</xdr:colOff>
      <xdr:row>38</xdr:row>
      <xdr:rowOff>142875</xdr:rowOff>
    </xdr:to>
    <xdr:sp macro="" textlink="">
      <xdr:nvSpPr>
        <xdr:cNvPr id="7" name="Tekstiruutu 2">
          <a:extLst>
            <a:ext uri="{FF2B5EF4-FFF2-40B4-BE49-F238E27FC236}">
              <a16:creationId xmlns:a16="http://schemas.microsoft.com/office/drawing/2014/main" id="{D3E0C465-57BF-4539-8FEB-8060029B0F43}"/>
            </a:ext>
          </a:extLst>
        </xdr:cNvPr>
        <xdr:cNvSpPr txBox="1"/>
      </xdr:nvSpPr>
      <xdr:spPr>
        <a:xfrm>
          <a:off x="0" y="180975"/>
          <a:ext cx="11344275" cy="683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solidFill>
                <a:schemeClr val="dk1"/>
              </a:solidFill>
              <a:effectLst/>
              <a:latin typeface="+mn-lt"/>
              <a:ea typeface="+mn-ea"/>
              <a:cs typeface="+mn-cs"/>
            </a:rPr>
            <a:t>Suunnittelu-</a:t>
          </a:r>
          <a:r>
            <a:rPr lang="fi-FI" sz="1100" b="1" baseline="0">
              <a:solidFill>
                <a:schemeClr val="dk1"/>
              </a:solidFill>
              <a:effectLst/>
              <a:latin typeface="+mn-lt"/>
              <a:ea typeface="+mn-ea"/>
              <a:cs typeface="+mn-cs"/>
            </a:rPr>
            <a:t> ja konsultointiyritykset SKOL ry</a:t>
          </a:r>
        </a:p>
        <a:p>
          <a:endParaRPr lang="fi-FI">
            <a:effectLst/>
          </a:endParaRPr>
        </a:p>
        <a:p>
          <a:r>
            <a:rPr lang="fi-FI" sz="1100" b="1">
              <a:solidFill>
                <a:schemeClr val="dk1"/>
              </a:solidFill>
              <a:effectLst/>
              <a:latin typeface="+mn-lt"/>
              <a:ea typeface="+mn-ea"/>
              <a:cs typeface="+mn-cs"/>
            </a:rPr>
            <a:t>LIIKEVAIHTO- JA TILINPÄÄTÖSTILASTOSTA 2022</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Suunnittelu- ja konsultointiyritykset SKOL ry:n liikevaihtokyselyyn osallistui 61 jäsenyritystä. SKOLin tämänhetkinen jäsenmäärä </a:t>
          </a:r>
          <a:r>
            <a:rPr lang="fi-FI" sz="1100" baseline="0">
              <a:solidFill>
                <a:schemeClr val="dk1"/>
              </a:solidFill>
              <a:effectLst/>
              <a:latin typeface="+mn-lt"/>
              <a:ea typeface="+mn-ea"/>
              <a:cs typeface="+mn-cs"/>
            </a:rPr>
            <a:t>on</a:t>
          </a:r>
          <a:r>
            <a:rPr lang="fi-FI" sz="1100" b="1" baseline="0">
              <a:solidFill>
                <a:schemeClr val="dk1"/>
              </a:solidFill>
              <a:effectLst/>
              <a:latin typeface="+mn-lt"/>
              <a:ea typeface="+mn-ea"/>
              <a:cs typeface="+mn-cs"/>
            </a:rPr>
            <a:t> </a:t>
          </a:r>
          <a:r>
            <a:rPr lang="fi-FI" sz="1100" b="0" baseline="0">
              <a:solidFill>
                <a:schemeClr val="dk1"/>
              </a:solidFill>
              <a:effectLst/>
              <a:latin typeface="+mn-lt"/>
              <a:ea typeface="+mn-ea"/>
              <a:cs typeface="+mn-cs"/>
            </a:rPr>
            <a:t>118</a:t>
          </a:r>
          <a:r>
            <a:rPr lang="fi-FI" sz="1100" b="1" baseline="0">
              <a:solidFill>
                <a:schemeClr val="dk1"/>
              </a:solidFill>
              <a:effectLst/>
              <a:latin typeface="+mn-lt"/>
              <a:ea typeface="+mn-ea"/>
              <a:cs typeface="+mn-cs"/>
            </a:rPr>
            <a:t> </a:t>
          </a:r>
          <a:r>
            <a:rPr lang="fi-FI" sz="1100" baseline="0">
              <a:solidFill>
                <a:schemeClr val="dk1"/>
              </a:solidFill>
              <a:effectLst/>
              <a:latin typeface="+mn-lt"/>
              <a:ea typeface="+mn-ea"/>
              <a:cs typeface="+mn-cs"/>
            </a:rPr>
            <a:t>yritystä</a:t>
          </a:r>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 </a:t>
          </a:r>
          <a:endParaRPr lang="fi-FI">
            <a:effectLst/>
          </a:endParaRPr>
        </a:p>
        <a:p>
          <a:pPr eaLnBrk="1" fontAlgn="auto" latinLnBrk="0" hangingPunct="1"/>
          <a:r>
            <a:rPr lang="fi-FI" sz="1100" b="0">
              <a:solidFill>
                <a:schemeClr val="dk1"/>
              </a:solidFill>
              <a:effectLst/>
              <a:latin typeface="+mn-lt"/>
              <a:ea typeface="+mn-ea"/>
              <a:cs typeface="+mn-cs"/>
            </a:rPr>
            <a:t>Jäsenyritysten kokonaisliikevaihto vuonna 2022 oli arviolta 2 154 miljoonaa euroa ja vastanneiden yritysten liikevaihto 1</a:t>
          </a:r>
          <a:r>
            <a:rPr lang="fi-FI" sz="1100" b="0" baseline="0">
              <a:solidFill>
                <a:schemeClr val="dk1"/>
              </a:solidFill>
              <a:effectLst/>
              <a:latin typeface="+mn-lt"/>
              <a:ea typeface="+mn-ea"/>
              <a:cs typeface="+mn-cs"/>
            </a:rPr>
            <a:t> 937</a:t>
          </a:r>
          <a:r>
            <a:rPr lang="fi-FI" sz="1100" b="0">
              <a:solidFill>
                <a:schemeClr val="dk1"/>
              </a:solidFill>
              <a:effectLst/>
              <a:latin typeface="+mn-lt"/>
              <a:ea typeface="+mn-ea"/>
              <a:cs typeface="+mn-cs"/>
            </a:rPr>
            <a:t> MEUR. Luvut eivät ole täysin vertailukelpoisia aiempiin jäsenkunnassa tapahtuneiden muutosten vuoksi. Yhtiöt ovat myös vaihtuneet, yrityskauppoja on tehty ja raportointitapa on mahdollisesti muuttunut. Tilastojen pohjalta on kuitenkin mahdollista huomata yleisiä kehityssuuntia. Tässä tilastossa esitetyt luvut kokonaisliikevaihdoista ovatkin vastausten pohjalta tehtyjä arvioita.</a:t>
          </a:r>
          <a:endParaRPr lang="fi-FI">
            <a:effectLst/>
          </a:endParaRPr>
        </a:p>
        <a:p>
          <a:r>
            <a:rPr lang="fi-FI" sz="1100">
              <a:solidFill>
                <a:schemeClr val="dk1"/>
              </a:solidFill>
              <a:effectLst/>
              <a:latin typeface="+mn-lt"/>
              <a:ea typeface="+mn-ea"/>
              <a:cs typeface="+mn-cs"/>
            </a:rPr>
            <a:t>  </a:t>
          </a:r>
          <a:endParaRPr lang="fi-FI">
            <a:effectLst/>
          </a:endParaRPr>
        </a:p>
        <a:p>
          <a:r>
            <a:rPr lang="fi-FI" sz="1100" b="0">
              <a:solidFill>
                <a:schemeClr val="dk1"/>
              </a:solidFill>
              <a:effectLst/>
              <a:latin typeface="+mn-lt"/>
              <a:ea typeface="+mn-ea"/>
              <a:cs typeface="+mn-cs"/>
            </a:rPr>
            <a:t>Perinteisesti SKOLin tilastoissa tunnusluvut on jaettu kolmeen pääkategoriaan: teollisuuteen, talonrakentamiseen ja yhdyskuntaan. Näistä suurin toimiala oli vuonna 2022 talonrakentaminen, jonka liikevaihto oli arvion mukaan noin 1</a:t>
          </a:r>
          <a:r>
            <a:rPr lang="fi-FI" sz="1100" b="0" baseline="0">
              <a:solidFill>
                <a:schemeClr val="dk1"/>
              </a:solidFill>
              <a:effectLst/>
              <a:latin typeface="+mn-lt"/>
              <a:ea typeface="+mn-ea"/>
              <a:cs typeface="+mn-cs"/>
            </a:rPr>
            <a:t> 014</a:t>
          </a:r>
          <a:r>
            <a:rPr lang="fi-FI" sz="1100" b="0">
              <a:solidFill>
                <a:schemeClr val="dk1"/>
              </a:solidFill>
              <a:effectLst/>
              <a:latin typeface="+mn-lt"/>
              <a:ea typeface="+mn-ea"/>
              <a:cs typeface="+mn-cs"/>
            </a:rPr>
            <a:t> miljoonaa euroa,</a:t>
          </a:r>
          <a:r>
            <a:rPr lang="fi-FI" sz="1100" b="0" baseline="0">
              <a:solidFill>
                <a:schemeClr val="dk1"/>
              </a:solidFill>
              <a:effectLst/>
              <a:latin typeface="+mn-lt"/>
              <a:ea typeface="+mn-ea"/>
              <a:cs typeface="+mn-cs"/>
            </a:rPr>
            <a:t> ylittäen ensimmäisen kerran yli miljardin euro rajan</a:t>
          </a:r>
          <a:r>
            <a:rPr lang="fi-FI" sz="1100" b="0">
              <a:solidFill>
                <a:schemeClr val="dk1"/>
              </a:solidFill>
              <a:effectLst/>
              <a:latin typeface="+mn-lt"/>
              <a:ea typeface="+mn-ea"/>
              <a:cs typeface="+mn-cs"/>
            </a:rPr>
            <a:t>. Teollisuuden ohi tilastossa nousi yhdyskuntasektori</a:t>
          </a:r>
          <a:r>
            <a:rPr lang="fi-FI" sz="1100" b="0" baseline="0">
              <a:solidFill>
                <a:schemeClr val="dk1"/>
              </a:solidFill>
              <a:effectLst/>
              <a:latin typeface="+mn-lt"/>
              <a:ea typeface="+mn-ea"/>
              <a:cs typeface="+mn-cs"/>
            </a:rPr>
            <a:t>, jonka liikevaihto oli arviolta 579 miljoonaa euroa. Teollisuus oli liikevaihdon arviolta toimialoilta pienin 561 miljoonan liikevaihdolla.  </a:t>
          </a:r>
          <a:endParaRPr lang="fi-FI">
            <a:effectLst/>
          </a:endParaRPr>
        </a:p>
        <a:p>
          <a:r>
            <a:rPr lang="fi-FI" sz="1100" b="0" baseline="0">
              <a:solidFill>
                <a:schemeClr val="dk1"/>
              </a:solidFill>
              <a:effectLst/>
              <a:latin typeface="+mn-lt"/>
              <a:ea typeface="+mn-ea"/>
              <a:cs typeface="+mn-cs"/>
            </a:rPr>
            <a:t>Rakennetekniikka oli tyypillisesti kyselyn suurin toimiala, jonka jälkeen muina suurina toimialoina säilyivät </a:t>
          </a:r>
          <a:r>
            <a:rPr lang="fi-FI" sz="1100">
              <a:solidFill>
                <a:schemeClr val="dk1"/>
              </a:solidFill>
              <a:effectLst/>
              <a:latin typeface="+mn-lt"/>
              <a:ea typeface="+mn-ea"/>
              <a:cs typeface="+mn-cs"/>
            </a:rPr>
            <a:t>LVI-tekniikka, tehdas- ja laitossuunnittelu, sähkö- ja teletekniikka (talo), rakennuttaminen (talo)</a:t>
          </a:r>
          <a:r>
            <a:rPr lang="fi-FI" sz="1100" baseline="0">
              <a:solidFill>
                <a:schemeClr val="dk1"/>
              </a:solidFill>
              <a:effectLst/>
              <a:latin typeface="+mn-lt"/>
              <a:ea typeface="+mn-ea"/>
              <a:cs typeface="+mn-cs"/>
            </a:rPr>
            <a:t> sekä</a:t>
          </a:r>
          <a:r>
            <a:rPr lang="fi-FI" sz="1100">
              <a:solidFill>
                <a:schemeClr val="dk1"/>
              </a:solidFill>
              <a:effectLst/>
              <a:latin typeface="+mn-lt"/>
              <a:ea typeface="+mn-ea"/>
              <a:cs typeface="+mn-cs"/>
            </a:rPr>
            <a:t> prosessisuunnittelu.</a:t>
          </a:r>
          <a:r>
            <a:rPr lang="fi-FI" sz="1100" baseline="0">
              <a:solidFill>
                <a:schemeClr val="dk1"/>
              </a:solidFill>
              <a:effectLst/>
              <a:latin typeface="+mn-lt"/>
              <a:ea typeface="+mn-ea"/>
              <a:cs typeface="+mn-cs"/>
            </a:rPr>
            <a:t> Näistä toimialoista muut kasvoivat keskimäärin muutaman prosenttiyksikön, mutta prosessisuunnittelu laski lähemmäs neljä prosenttiyksikköä. </a:t>
          </a:r>
          <a:endParaRPr lang="fi-FI">
            <a:effectLst/>
          </a:endParaRPr>
        </a:p>
        <a:p>
          <a:r>
            <a:rPr lang="fi-FI" sz="1100">
              <a:solidFill>
                <a:schemeClr val="dk1"/>
              </a:solidFill>
              <a:effectLst/>
              <a:latin typeface="+mn-lt"/>
              <a:ea typeface="+mn-ea"/>
              <a:cs typeface="+mn-cs"/>
            </a:rPr>
            <a:t>Selvästi suurimpana toimeksiantajaryhmänä säilyi teollisuus lähes 33% osuudella. Kuntasektori työllisti SKOL-yrityksiä 20 % osuudella ja valtio 11 %:lla.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Kyselyn perusteella</a:t>
          </a:r>
          <a:r>
            <a:rPr lang="fi-FI" sz="1100" baseline="0">
              <a:solidFill>
                <a:schemeClr val="dk1"/>
              </a:solidFill>
              <a:effectLst/>
              <a:latin typeface="+mn-lt"/>
              <a:ea typeface="+mn-ea"/>
              <a:cs typeface="+mn-cs"/>
            </a:rPr>
            <a:t> yli 100 miljoonan euron liikevaihtoon alan yrityksistä suuruusjärjestyksessä ylsivät: Sweco Finland, Ramboll Finland, AFRY Finland Oy, Etteplan Finland Oy, Sitowise Group Oyj, Granlund konserni, A-Insinöörit -konserni sekä Rejlers Finland.</a:t>
          </a:r>
          <a:endParaRPr lang="fi-FI">
            <a:effectLst/>
          </a:endParaRPr>
        </a:p>
        <a:p>
          <a:r>
            <a:rPr lang="fi-FI" sz="1100" baseline="0">
              <a:solidFill>
                <a:schemeClr val="dk1"/>
              </a:solidFill>
              <a:effectLst/>
              <a:latin typeface="+mn-lt"/>
              <a:ea typeface="+mn-ea"/>
              <a:cs typeface="+mn-cs"/>
            </a:rPr>
            <a:t>Kotimaan liikevaihdon suhteen viisi suurinta yritystä olivat Sweco Finland, Ramboll Finland, AFRY Finland Oy, Sitowise Group Oyj, Granlund konserni sekä A-Insinöörit -konserni .</a:t>
          </a:r>
          <a:endParaRPr lang="fi-FI">
            <a:effectLst/>
          </a:endParaRPr>
        </a:p>
        <a:p>
          <a:r>
            <a:rPr lang="fi-FI" sz="1100" baseline="0">
              <a:solidFill>
                <a:schemeClr val="dk1"/>
              </a:solidFill>
              <a:effectLst/>
              <a:latin typeface="+mn-lt"/>
              <a:ea typeface="+mn-ea"/>
              <a:cs typeface="+mn-cs"/>
            </a:rPr>
            <a:t>Vientiliikevaihdolla suurimmat viisi yritystä olivat AFRY Finland Oy, Deltamarin Oy, Sweco Finland, Elomatic Yhtiöt sekä FCG Finnish Consulting Group Oy.</a:t>
          </a:r>
          <a:endParaRPr lang="fi-FI">
            <a:effectLst/>
          </a:endParaRPr>
        </a:p>
        <a:p>
          <a:r>
            <a:rPr lang="fi-FI" sz="1100">
              <a:solidFill>
                <a:schemeClr val="dk1"/>
              </a:solidFill>
              <a:effectLst/>
              <a:latin typeface="+mn-lt"/>
              <a:ea typeface="+mn-ea"/>
              <a:cs typeface="+mn-cs"/>
            </a:rPr>
            <a:t>Lisätiedot:</a:t>
          </a:r>
          <a:r>
            <a:rPr lang="fi-FI" sz="1100" baseline="0">
              <a:solidFill>
                <a:schemeClr val="dk1"/>
              </a:solidFill>
              <a:effectLst/>
              <a:latin typeface="+mn-lt"/>
              <a:ea typeface="+mn-ea"/>
              <a:cs typeface="+mn-cs"/>
            </a:rPr>
            <a:t> skolry@teknologiateollisuus.fi</a:t>
          </a:r>
          <a:endParaRPr lang="fi-FI">
            <a:effectLst/>
          </a:endParaRPr>
        </a:p>
        <a:p>
          <a:pPr>
            <a:spcAft>
              <a:spcPts val="0"/>
            </a:spcAft>
          </a:pPr>
          <a:endParaRPr lang="fi-FI" sz="1100">
            <a:effectLst/>
            <a:latin typeface="Calibri" panose="020F0502020204030204" pitchFamily="34" charset="0"/>
            <a:ea typeface="Calibri" panose="020F0502020204030204" pitchFamily="34" charset="0"/>
          </a:endParaRPr>
        </a:p>
        <a:p>
          <a:endParaRPr lang="fi-FI" sz="1100"/>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eknologiateollisuus.sharepoint.com/sites/skol-ry---toimisto/Jaetut%20asiakirjat/01_Tilastot_uusi_kansiorakenne/Otto%20kes&#228;ty&#246;kansio%202022/Liikevaihtotilasto/Liikevaihtotilasto%202022/Liikevaihtotilasto_2022_J&#196;SENILLE.xlsx?8FBF2724" TargetMode="External"/><Relationship Id="rId1" Type="http://schemas.openxmlformats.org/officeDocument/2006/relationships/externalLinkPath" Target="file:///\\8FBF2724\Liikevaihtotilasto_2022_J&#196;SENIL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leiskuva"/>
      <sheetName val="Toimialaluvut"/>
      <sheetName val="Lv. yrityskohtaiset"/>
      <sheetName val="Lv. toimialoittain"/>
      <sheetName val="Lv. yrityskohtaiset teol."/>
      <sheetName val="Lv. yrityskohtaiset tal.rak."/>
      <sheetName val="Lv. yrityskohtaiset, yhd."/>
      <sheetName val="Lv. yrityskohtaiset muut"/>
    </sheetNames>
    <sheetDataSet>
      <sheetData sheetId="0"/>
      <sheetData sheetId="1"/>
      <sheetData sheetId="2"/>
      <sheetData sheetId="3">
        <row r="47">
          <cell r="G47">
            <v>17572</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82169D-39A3-46EE-BC46-16E49FAFBD8E}" name="Taulukko4" displayName="Taulukko4" ref="A16:J42" totalsRowCount="1" headerRowDxfId="85" dataDxfId="84">
  <autoFilter ref="A16:J41" xr:uid="{B682169D-39A3-46EE-BC46-16E49FAFBD8E}"/>
  <sortState xmlns:xlrd2="http://schemas.microsoft.com/office/spreadsheetml/2017/richdata2" ref="A17:J41">
    <sortCondition descending="1" ref="B16:B41"/>
  </sortState>
  <tableColumns count="10">
    <tableColumn id="1" xr3:uid="{3AAF15CF-EA75-40EC-A647-E50C9943B60B}" name="Toimiala" dataDxfId="83" totalsRowDxfId="82"/>
    <tableColumn id="10" xr3:uid="{F7CD1045-B5D8-49D5-BF21-3069EEDB031D}" name="2022" totalsRowDxfId="81"/>
    <tableColumn id="9" xr3:uid="{179E3828-DE71-4AF9-9643-792F9B54A950}" name="2021" dataDxfId="80" totalsRowDxfId="79"/>
    <tableColumn id="8" xr3:uid="{8410A45F-001E-495B-9266-B4A272888E16}" name="2020" dataDxfId="78" totalsRowDxfId="77"/>
    <tableColumn id="2" xr3:uid="{3742D0A9-F20A-4BDB-BC35-D7DA09363E75}" name="2019" dataDxfId="76" totalsRowDxfId="75"/>
    <tableColumn id="3" xr3:uid="{3676F01F-8946-47FC-885B-EDCA3B1F0148}" name="2018" dataDxfId="74" totalsRowDxfId="73"/>
    <tableColumn id="4" xr3:uid="{B068FE3C-98E2-45DC-8A0C-BD20E0E2B798}" name="2017" totalsRowDxfId="72"/>
    <tableColumn id="5" xr3:uid="{86498FF1-B5F0-459E-926B-241C8C5C2C2C}" name="2016" totalsRowDxfId="71"/>
    <tableColumn id="6" xr3:uid="{1DE8FDD6-FB0A-47D3-8B98-70B526286E84}" name="2015" dataDxfId="70" totalsRowDxfId="69"/>
    <tableColumn id="7" xr3:uid="{8680FB56-5ED8-4558-B157-7776CF6791D3}" name="2014" dataDxfId="68" totalsRowDxfId="67"/>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4A6DF2-AB5C-4BFD-88C7-38215BADFB07}" name="Taulukko5" displayName="Taulukko5" ref="A45:H56" totalsRowShown="0" headerRowDxfId="66" dataDxfId="65">
  <autoFilter ref="A45:H56" xr:uid="{F94A6DF2-AB5C-4BFD-88C7-38215BADFB07}"/>
  <tableColumns count="8">
    <tableColumn id="1" xr3:uid="{8D6357C5-07CF-43D9-879E-801A964FF27C}" name="Vuosi" dataDxfId="64"/>
    <tableColumn id="2" xr3:uid="{43FD0963-0DDF-41A4-9748-988994CEA4F0}" name="Teollisuus" dataDxfId="63"/>
    <tableColumn id="3" xr3:uid="{BDF029E6-8C6D-4D7E-843C-DC5CD0BAD532}" name="Valtio" dataDxfId="62"/>
    <tableColumn id="4" xr3:uid="{6A512493-D4D8-4E0B-9D57-E077DCA858DD}" name="Kuntasektori" dataDxfId="61"/>
    <tableColumn id="5" xr3:uid="{0E79C74C-3071-46ED-B30B-9A0601E490BF}" name="Rakennusliikkeet" dataDxfId="60"/>
    <tableColumn id="6" xr3:uid="{F2D4067C-437E-4396-AD21-0E145C3B8B29}" name="Kauppa, pankit, vakuutusyhtiöt, sijoitusyhtiöt, jne." dataDxfId="59"/>
    <tableColumn id="7" xr3:uid="{26783225-E01B-41F0-B3A5-02726BF4E1F0}" name="Asunto- ja kiinteistöyhtiöt, pientalorakentajat" dataDxfId="58"/>
    <tableColumn id="8" xr3:uid="{82321731-CE1E-47DC-A727-9852210008CE}" name="Muut" dataDxfId="57"/>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E4A8B4-E130-477F-8F2A-E4637E3BB07E}" name="Taulukko6" displayName="Taulukko6" ref="A59:I70" totalsRowShown="0" headerRowDxfId="56" dataDxfId="55">
  <autoFilter ref="A59:I70" xr:uid="{48E4A8B4-E130-477F-8F2A-E4637E3BB07E}"/>
  <tableColumns count="9">
    <tableColumn id="1" xr3:uid="{3641EF87-7118-4357-A1E3-E3D51DD1EF82}" name="Vuosi" dataDxfId="54"/>
    <tableColumn id="2" xr3:uid="{1C317DF7-C6B1-4DD0-9FA0-A1A448426A57}" name="Aikapalkkio kustannusten mukaan" dataDxfId="53"/>
    <tableColumn id="3" xr3:uid="{B6351AD8-854D-49C4-83B5-D5A1E5BDCC8D}" name="Aikapalkkio henkilöryhmittäin (E…07)" dataDxfId="52"/>
    <tableColumn id="4" xr3:uid="{1A38191C-9474-4336-B9B8-DD9FC94412B8}" name="Aikapalkkio kattohinta" dataDxfId="51"/>
    <tableColumn id="5" xr3:uid="{958E5752-2B4B-4FB4-B084-9E6662A1C7F6}" name="Aikapalkkio yhteensä" dataDxfId="50"/>
    <tableColumn id="6" xr3:uid="{97B1F62E-39C4-4A5A-87A7-EB3824785900}" name="Kiinteä kokonaispalkkio" dataDxfId="49"/>
    <tableColumn id="7" xr3:uid="{CEE5CAEA-F0BA-4E46-B26B-D515432C9C7C}" name="Tavoitehinta/-palkkio" dataDxfId="48"/>
    <tableColumn id="8" xr3:uid="{97E8353A-32DE-4CAD-91B3-94E4D7817FA2}" name="Kokonaispalkkio" dataDxfId="47"/>
    <tableColumn id="9" xr3:uid="{BDBF7C98-2F97-4DB5-986E-EB180B880C60}" name="Muu palkkioperuste esim. yksikköpalkkio" dataDxfId="46"/>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0CCD44-A313-4A49-89D8-7CC12E092215}" name="Taulukko7" displayName="Taulukko7" ref="A74:F83" totalsRowShown="0" headerRowDxfId="45" dataDxfId="44">
  <autoFilter ref="A74:F83" xr:uid="{E80CCD44-A313-4A49-89D8-7CC12E092215}"/>
  <tableColumns count="6">
    <tableColumn id="1" xr3:uid="{457FB02B-55D3-466D-BF61-A6EBC498BA60}" name="Vuosi" dataDxfId="43"/>
    <tableColumn id="2" xr3:uid="{CB85575A-4DFC-4711-BB52-BBE61A3EFDC9}" name="Hintakilpailu" dataDxfId="42"/>
    <tableColumn id="3" xr3:uid="{13E63785-6E28-4729-8A38-A86D5B4D3759}" name="Tarjouskilpailu arviointikriteereillä, laatu, tms." dataDxfId="41"/>
    <tableColumn id="4" xr3:uid="{20449C3A-8C21-4DB2-935A-5FC3ED9045B8}" name="Suora neuvottelutilaus" dataDxfId="40"/>
    <tableColumn id="5" xr3:uid="{1C14A20D-8840-4214-94CF-28E7D2A42B04}" name="Vuosi-/kumppanuus-/puitesopimus" dataDxfId="39"/>
    <tableColumn id="6" xr3:uid="{56DA6BBE-099D-476A-ABB3-1D6DE7337BB0}" name="Muu tapa" dataDxfId="38"/>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1A21B7-09A5-40B4-8996-F7806DE49A6E}" name="Taulukko8" displayName="Taulukko8" ref="A92:G101" totalsRowShown="0" headerRowDxfId="37" dataDxfId="36">
  <autoFilter ref="A92:G101" xr:uid="{161A21B7-09A5-40B4-8996-F7806DE49A6E}"/>
  <tableColumns count="7">
    <tableColumn id="1" xr3:uid="{0DC27F38-A723-4353-9450-EDC615696D5C}" name="Vuosi" dataDxfId="35"/>
    <tableColumn id="2" xr3:uid="{8B9163E4-67F9-4478-AA80-D545E685CCCE}" name="EU-maat" dataDxfId="34"/>
    <tableColumn id="3" xr3:uid="{144241A5-64A2-4439-97E2-E8033FD22A29}" name="Muu Eurooppa" dataDxfId="33"/>
    <tableColumn id="4" xr3:uid="{15586DAB-7AC4-4745-BB70-D943EB210599}" name="Pohjois-Amerikka" dataDxfId="32"/>
    <tableColumn id="5" xr3:uid="{CDBFA309-CA31-4FBB-9CC9-86CD6ADBA4AF}" name="Afrikka ja Lähi-Itä" dataDxfId="31"/>
    <tableColumn id="6" xr3:uid="{20EBCBF3-3BE6-4AA8-8D4B-8AF3FE9E338C}" name="Keski- ja Etelä-Amerikka" dataDxfId="30"/>
    <tableColumn id="7" xr3:uid="{6AB07A92-E9A1-4F42-A08C-DB549E90431C}" name="Kauko-Itä ja Oseania" dataDxfId="29"/>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814EAD0-9427-4573-9888-EE00D210F013}" name="Taulukko9" displayName="Taulukko9" ref="A104:J107" totalsRowShown="0" headerRowDxfId="28">
  <autoFilter ref="A104:J107" xr:uid="{A814EAD0-9427-4573-9888-EE00D210F013}"/>
  <tableColumns count="10">
    <tableColumn id="1" xr3:uid="{95274CD3-F55F-4402-B82C-6D722BC9C39D}" name="Vuosi" dataDxfId="27"/>
    <tableColumn id="10" xr3:uid="{30A7DDFF-C3A4-47F5-B637-285551B73A1D}" name="2022" dataDxfId="26"/>
    <tableColumn id="9" xr3:uid="{04894F3C-EDB9-4A33-9ABE-9D777ED20D45}" name="2021" dataDxfId="25"/>
    <tableColumn id="8" xr3:uid="{D4482C59-00C9-4E91-9359-0AA889C1264D}" name="2020" dataDxfId="24"/>
    <tableColumn id="2" xr3:uid="{D297CF08-ABD7-40A7-BE4B-24ED58D96B64}" name="2019" dataDxfId="23"/>
    <tableColumn id="3" xr3:uid="{68D03EBF-CF6D-487A-9C60-3A0F052DB3A9}" name="2018" dataDxfId="22"/>
    <tableColumn id="4" xr3:uid="{804193EF-BB76-4A74-972F-DF25F05BFA89}" name="2017" dataDxfId="21"/>
    <tableColumn id="5" xr3:uid="{2CCA661A-2172-4B91-8BB0-072148C373FA}" name="2016" dataDxfId="20"/>
    <tableColumn id="6" xr3:uid="{404E383A-5653-458E-A729-19AE840E31B3}" name="2015" dataDxfId="19"/>
    <tableColumn id="7" xr3:uid="{7222B323-00B8-45B9-B331-9E31930D4964}" name="2014" dataDxfId="18"/>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5652110-0923-4C8B-9BA4-108B9A40A56F}" name="Taulukko1012" displayName="Taulukko1012" ref="A85:E88" totalsRowShown="0" headerRowDxfId="17" dataDxfId="16">
  <autoFilter ref="A85:E88" xr:uid="{15652110-0923-4C8B-9BA4-108B9A40A56F}"/>
  <tableColumns count="5">
    <tableColumn id="1" xr3:uid="{D72F6B16-5844-4BAE-9EA6-59BA454643D7}" name="Investointityyppi"/>
    <tableColumn id="2" xr3:uid="{4478DF76-86C6-4186-851F-7A2C15466837}" name="Talonrakennus" dataDxfId="15"/>
    <tableColumn id="3" xr3:uid="{E7EDC0AF-DE42-4F1F-930B-8AEB8C3852A1}" name="Yhdyskunta" dataDxfId="14"/>
    <tableColumn id="4" xr3:uid="{4ACF2A00-6316-4A93-883C-42DFBF2ED561}" name="Teollisuus" dataDxfId="13"/>
    <tableColumn id="5" xr3:uid="{CCA09053-791A-439D-9D6A-8E2D6EBF2532}" name="Kaikki" dataDxfId="12"/>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008583-4E5B-4546-90F4-0B647E0513A6}" name="Taulukko11" displayName="Taulukko11" ref="A3:C16" totalsRowShown="0" headerRowDxfId="11" dataDxfId="10" tableBorderDxfId="9">
  <autoFilter ref="A3:C16" xr:uid="{EB008583-4E5B-4546-90F4-0B647E0513A6}"/>
  <sortState xmlns:xlrd2="http://schemas.microsoft.com/office/spreadsheetml/2017/richdata2" ref="A4:C16">
    <sortCondition descending="1" ref="B4:B16"/>
  </sortState>
  <tableColumns count="3">
    <tableColumn id="1" xr3:uid="{C4F6958B-0B7F-416E-8032-2F73FA5E87C3}" name="Toimiala" dataDxfId="8"/>
    <tableColumn id="2" xr3:uid="{054A1B8D-6CE9-44DA-9797-C823F013A40F}" name="Liikevaihto" dataDxfId="7"/>
    <tableColumn id="3" xr3:uid="{30CF6FD0-64DD-46C9-AE97-CCF524EC1D7C}" name="%-osuus " dataDxfId="6"/>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CEBAAA2-2228-4FB8-9665-6D94E2FB5A23}" name="Taulukko12" displayName="Taulukko12" ref="F3:H16" totalsRowShown="0" headerRowDxfId="5" dataDxfId="4" tableBorderDxfId="3">
  <autoFilter ref="F3:H16" xr:uid="{3CEBAAA2-2228-4FB8-9665-6D94E2FB5A23}"/>
  <tableColumns count="3">
    <tableColumn id="1" xr3:uid="{9436D96B-C7F7-465C-A15E-41E89B0963F6}" name="Toimiala" dataDxfId="2" dataCellStyle="Normal 2"/>
    <tableColumn id="2" xr3:uid="{2C0CF532-E91B-4CFD-8860-D23607D052D7}" name="Liikevaihto" dataDxfId="1"/>
    <tableColumn id="3" xr3:uid="{3532A331-016F-4066-96FE-38971916DF93}" name="%-osuus" dataDxfId="0"/>
  </tableColumns>
  <tableStyleInfo name="TableStyleLight21"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11" zoomScaleNormal="100" workbookViewId="0">
      <selection activeCell="G46" sqref="G46"/>
    </sheetView>
  </sheetViews>
  <sheetFormatPr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BE0F-B890-417F-AC83-952E4ECA5280}">
  <sheetPr>
    <pageSetUpPr fitToPage="1"/>
  </sheetPr>
  <dimension ref="A1:R107"/>
  <sheetViews>
    <sheetView zoomScaleNormal="100" workbookViewId="0">
      <selection activeCell="E11" sqref="E11"/>
    </sheetView>
  </sheetViews>
  <sheetFormatPr defaultColWidth="8.7265625" defaultRowHeight="14.5" x14ac:dyDescent="0.35"/>
  <cols>
    <col min="1" max="1" width="36.54296875" customWidth="1"/>
    <col min="2" max="8" width="21.7265625" customWidth="1"/>
    <col min="9" max="9" width="21.81640625" customWidth="1"/>
    <col min="12" max="12" width="11.54296875" customWidth="1"/>
    <col min="19" max="19" width="13.453125" bestFit="1" customWidth="1"/>
  </cols>
  <sheetData>
    <row r="1" spans="1:18" ht="26.5" thickBot="1" x14ac:dyDescent="0.65">
      <c r="A1" s="131" t="s">
        <v>0</v>
      </c>
      <c r="B1" s="131"/>
      <c r="C1" s="131"/>
      <c r="D1" s="131"/>
    </row>
    <row r="2" spans="1:18" x14ac:dyDescent="0.35">
      <c r="A2" s="11"/>
      <c r="B2" s="12"/>
      <c r="C2" s="13"/>
      <c r="E2" s="10"/>
      <c r="F2" s="10"/>
    </row>
    <row r="3" spans="1:18" ht="16" thickBot="1" x14ac:dyDescent="0.4">
      <c r="A3" s="14" t="s">
        <v>42</v>
      </c>
      <c r="B3" s="15">
        <v>2022</v>
      </c>
      <c r="C3" s="16">
        <v>2021</v>
      </c>
      <c r="F3" s="3"/>
      <c r="H3" s="17"/>
    </row>
    <row r="4" spans="1:18" ht="15" customHeight="1" x14ac:dyDescent="0.6">
      <c r="A4" s="62" t="s">
        <v>41</v>
      </c>
      <c r="B4" s="19">
        <v>2154124.98</v>
      </c>
      <c r="C4" s="20">
        <v>2235606.5964000002</v>
      </c>
      <c r="E4" s="21"/>
      <c r="H4" s="17"/>
    </row>
    <row r="5" spans="1:18" x14ac:dyDescent="0.35">
      <c r="A5" s="22" t="s">
        <v>29</v>
      </c>
      <c r="B5" s="23">
        <f>B4*26.0385851333054%</f>
        <v>560903.66679509787</v>
      </c>
      <c r="C5" s="24">
        <v>681286.2207352824</v>
      </c>
      <c r="H5" s="17"/>
    </row>
    <row r="6" spans="1:18" x14ac:dyDescent="0.35">
      <c r="A6" s="25" t="s">
        <v>5</v>
      </c>
      <c r="B6" s="26">
        <f>B4*47.0913106494717%</f>
        <v>1014405.6861096702</v>
      </c>
      <c r="C6" s="27">
        <v>981981.84481247503</v>
      </c>
      <c r="D6" s="5"/>
      <c r="E6" s="5"/>
      <c r="H6" s="28"/>
    </row>
    <row r="7" spans="1:18" x14ac:dyDescent="0.35">
      <c r="A7" s="22" t="s">
        <v>18</v>
      </c>
      <c r="B7" s="23">
        <f>B4*26.8701042172229%</f>
        <v>578815.62709523202</v>
      </c>
      <c r="C7" s="24">
        <v>572338.53085224272</v>
      </c>
      <c r="F7" s="10"/>
    </row>
    <row r="8" spans="1:18" x14ac:dyDescent="0.35">
      <c r="A8" s="25"/>
      <c r="B8" s="26"/>
      <c r="C8" s="29"/>
      <c r="E8" s="10"/>
      <c r="F8" s="10"/>
    </row>
    <row r="9" spans="1:18" ht="16" thickBot="1" x14ac:dyDescent="0.4">
      <c r="A9" s="14" t="s">
        <v>43</v>
      </c>
      <c r="B9" s="30"/>
      <c r="C9" s="31"/>
      <c r="E9" s="10"/>
      <c r="F9" s="10"/>
    </row>
    <row r="10" spans="1:18" x14ac:dyDescent="0.35">
      <c r="A10" s="18" t="s">
        <v>44</v>
      </c>
      <c r="B10" s="32">
        <v>19855</v>
      </c>
      <c r="C10" s="33">
        <v>21232</v>
      </c>
      <c r="E10" s="10"/>
    </row>
    <row r="11" spans="1:18" x14ac:dyDescent="0.35">
      <c r="A11" s="22" t="s">
        <v>45</v>
      </c>
      <c r="B11" s="23">
        <v>101</v>
      </c>
      <c r="C11" s="24">
        <v>105.29420668801809</v>
      </c>
      <c r="E11" s="10"/>
      <c r="F11" s="10"/>
    </row>
    <row r="12" spans="1:18" ht="15" thickBot="1" x14ac:dyDescent="0.4">
      <c r="A12" s="34" t="s">
        <v>46</v>
      </c>
      <c r="B12" s="35">
        <v>1936877.46</v>
      </c>
      <c r="C12" s="36">
        <v>2051121</v>
      </c>
      <c r="D12" s="10"/>
      <c r="F12" s="10"/>
      <c r="I12" s="10"/>
    </row>
    <row r="13" spans="1:18" x14ac:dyDescent="0.35">
      <c r="B13" s="3"/>
      <c r="C13" s="37"/>
      <c r="D13" s="10"/>
      <c r="E13" s="10"/>
      <c r="F13" s="10"/>
      <c r="I13" s="10"/>
    </row>
    <row r="14" spans="1:18" x14ac:dyDescent="0.35">
      <c r="A14" s="3"/>
      <c r="B14" s="10"/>
      <c r="C14" s="10"/>
      <c r="D14" s="10"/>
      <c r="E14" s="10"/>
      <c r="F14" s="10"/>
      <c r="G14" s="10"/>
      <c r="N14" s="10"/>
      <c r="O14" s="10"/>
    </row>
    <row r="15" spans="1:18" ht="21" x14ac:dyDescent="0.5">
      <c r="A15" s="130" t="s">
        <v>47</v>
      </c>
      <c r="B15" s="130"/>
      <c r="C15" s="130"/>
      <c r="D15" s="130"/>
      <c r="E15" s="130"/>
      <c r="F15" s="130"/>
      <c r="G15" s="130"/>
      <c r="N15" s="10"/>
      <c r="O15" s="10"/>
    </row>
    <row r="16" spans="1:18" x14ac:dyDescent="0.35">
      <c r="A16" s="3" t="s">
        <v>1</v>
      </c>
      <c r="B16" s="3" t="s">
        <v>48</v>
      </c>
      <c r="C16" s="3" t="s">
        <v>49</v>
      </c>
      <c r="D16" s="3" t="s">
        <v>50</v>
      </c>
      <c r="E16" s="37" t="s">
        <v>51</v>
      </c>
      <c r="F16" s="37" t="s">
        <v>52</v>
      </c>
      <c r="G16" s="37" t="s">
        <v>53</v>
      </c>
      <c r="H16" s="37" t="s">
        <v>54</v>
      </c>
      <c r="I16" s="37" t="s">
        <v>55</v>
      </c>
      <c r="J16" s="37" t="s">
        <v>56</v>
      </c>
      <c r="Q16" s="10"/>
      <c r="R16" s="10"/>
    </row>
    <row r="17" spans="1:18" x14ac:dyDescent="0.35">
      <c r="A17" t="s">
        <v>6</v>
      </c>
      <c r="B17" s="2">
        <v>0.13177927652396737</v>
      </c>
      <c r="C17" s="1">
        <v>9.9334304947003599E-2</v>
      </c>
      <c r="D17" s="2">
        <v>0.12550151360719508</v>
      </c>
      <c r="E17" s="38">
        <v>0.11</v>
      </c>
      <c r="F17" s="38">
        <v>0.11</v>
      </c>
      <c r="G17" s="38">
        <v>0.13300000000000001</v>
      </c>
      <c r="H17" s="38">
        <v>0.13</v>
      </c>
      <c r="I17" s="38">
        <v>0.14000000000000001</v>
      </c>
      <c r="J17" s="38">
        <v>0.14000000000000001</v>
      </c>
      <c r="Q17" s="10"/>
      <c r="R17" s="39"/>
    </row>
    <row r="18" spans="1:18" x14ac:dyDescent="0.35">
      <c r="A18" t="s">
        <v>7</v>
      </c>
      <c r="B18" s="2">
        <v>7.7738352725044424E-2</v>
      </c>
      <c r="C18" s="1">
        <v>6.2530427597967161E-2</v>
      </c>
      <c r="D18" s="2">
        <v>7.7375930655285668E-2</v>
      </c>
      <c r="E18" s="38">
        <v>0.08</v>
      </c>
      <c r="F18" s="38">
        <v>0.06</v>
      </c>
      <c r="G18" s="38">
        <v>7.2999999999999995E-2</v>
      </c>
      <c r="H18" s="38">
        <v>7.0000000000000007E-2</v>
      </c>
      <c r="I18" s="38">
        <v>0.06</v>
      </c>
      <c r="J18" s="38">
        <v>0.06</v>
      </c>
      <c r="Q18" s="10"/>
      <c r="R18" s="39"/>
    </row>
    <row r="19" spans="1:18" x14ac:dyDescent="0.35">
      <c r="A19" t="s">
        <v>31</v>
      </c>
      <c r="B19" s="2">
        <v>7.6126101824235945E-2</v>
      </c>
      <c r="C19" s="1">
        <v>4.665866818565375E-2</v>
      </c>
      <c r="D19" s="2">
        <v>4.0721059817705449E-2</v>
      </c>
      <c r="E19" s="38">
        <v>0.04</v>
      </c>
      <c r="F19" s="38">
        <v>2.6599999999999999E-2</v>
      </c>
      <c r="G19" s="38">
        <v>2.5999999999999999E-2</v>
      </c>
      <c r="H19" s="38">
        <v>0.05</v>
      </c>
      <c r="I19" s="38">
        <v>0.06</v>
      </c>
      <c r="J19" s="38">
        <v>7.0000000000000007E-2</v>
      </c>
      <c r="Q19" s="10"/>
      <c r="R19" s="39"/>
    </row>
    <row r="20" spans="1:18" x14ac:dyDescent="0.35">
      <c r="A20" t="s">
        <v>57</v>
      </c>
      <c r="B20" s="2">
        <v>5.894832286221123E-2</v>
      </c>
      <c r="C20" s="1">
        <v>4.1435856683362075E-2</v>
      </c>
      <c r="D20" s="2">
        <v>5.1632519841042612E-2</v>
      </c>
      <c r="E20" s="38">
        <v>0.05</v>
      </c>
      <c r="F20" s="38">
        <v>0.06</v>
      </c>
      <c r="G20" s="38">
        <v>4.9000000000000002E-2</v>
      </c>
      <c r="H20" s="38">
        <v>0.04</v>
      </c>
      <c r="I20" s="38">
        <v>0.06</v>
      </c>
      <c r="J20" s="38">
        <v>0.05</v>
      </c>
      <c r="Q20" s="10"/>
      <c r="R20" s="39"/>
    </row>
    <row r="21" spans="1:18" x14ac:dyDescent="0.35">
      <c r="A21" t="s">
        <v>58</v>
      </c>
      <c r="B21" s="2">
        <v>5.7139556960746317E-2</v>
      </c>
      <c r="C21" s="1">
        <v>4.5325932927614783E-2</v>
      </c>
      <c r="D21" s="2">
        <v>5.2920262994817217E-2</v>
      </c>
      <c r="E21" s="38">
        <v>0.06</v>
      </c>
      <c r="F21" s="38">
        <v>0.04</v>
      </c>
      <c r="G21" s="38">
        <v>5.2999999999999999E-2</v>
      </c>
      <c r="H21" s="38">
        <v>0.05</v>
      </c>
      <c r="I21" s="38">
        <v>0.06</v>
      </c>
      <c r="J21" s="38">
        <v>0.06</v>
      </c>
      <c r="Q21" s="10"/>
      <c r="R21" s="39"/>
    </row>
    <row r="22" spans="1:18" x14ac:dyDescent="0.35">
      <c r="A22" t="s">
        <v>30</v>
      </c>
      <c r="B22" s="40">
        <v>4.8416794188382691E-2</v>
      </c>
      <c r="C22" s="41">
        <v>8.4223591173112275E-2</v>
      </c>
      <c r="D22" s="2">
        <v>0.10859224987307077</v>
      </c>
      <c r="E22" s="42">
        <v>0.12</v>
      </c>
      <c r="F22" s="42">
        <v>0.13</v>
      </c>
      <c r="G22" s="38">
        <v>0.14699999999999999</v>
      </c>
      <c r="H22" s="38">
        <v>0.13</v>
      </c>
      <c r="I22" s="38">
        <v>0.14000000000000001</v>
      </c>
      <c r="J22" s="38">
        <v>0.14000000000000001</v>
      </c>
      <c r="Q22" s="10"/>
      <c r="R22" s="39"/>
    </row>
    <row r="23" spans="1:18" x14ac:dyDescent="0.35">
      <c r="A23" t="s">
        <v>19</v>
      </c>
      <c r="B23" s="2">
        <v>4.820783171623589E-2</v>
      </c>
      <c r="C23" s="1">
        <v>4.2960017424892659E-2</v>
      </c>
      <c r="D23" s="2">
        <v>5.1632519841042612E-2</v>
      </c>
      <c r="E23" s="38">
        <v>0.04</v>
      </c>
      <c r="F23" s="38">
        <v>3.17437905062075E-2</v>
      </c>
      <c r="G23" s="38">
        <v>3.2000000000000001E-2</v>
      </c>
      <c r="H23" s="38">
        <v>0.04</v>
      </c>
      <c r="I23" s="38">
        <v>0.04</v>
      </c>
      <c r="J23" s="38">
        <v>0.04</v>
      </c>
      <c r="Q23" s="10"/>
      <c r="R23" s="39"/>
    </row>
    <row r="24" spans="1:18" x14ac:dyDescent="0.35">
      <c r="A24" t="s">
        <v>33</v>
      </c>
      <c r="B24" s="2">
        <v>3.6983201037172037E-2</v>
      </c>
      <c r="C24" s="1">
        <v>3.1587274240803945E-2</v>
      </c>
      <c r="D24" s="2">
        <v>3.0937011290657117E-2</v>
      </c>
      <c r="E24" s="38">
        <v>0.03</v>
      </c>
      <c r="F24" s="38">
        <v>0.03</v>
      </c>
      <c r="G24" s="38">
        <v>2.8000000000000001E-2</v>
      </c>
      <c r="H24" s="38">
        <v>0.03</v>
      </c>
      <c r="I24" s="38">
        <v>0.05</v>
      </c>
      <c r="J24" s="38">
        <v>0.06</v>
      </c>
      <c r="Q24" s="10"/>
      <c r="R24" s="39"/>
    </row>
    <row r="25" spans="1:18" x14ac:dyDescent="0.35">
      <c r="A25" t="s">
        <v>59</v>
      </c>
      <c r="B25" s="2">
        <v>3.4428303379232132E-2</v>
      </c>
      <c r="C25" s="1">
        <v>2.177335533174295E-2</v>
      </c>
      <c r="D25" s="2">
        <v>2.5672788536540984E-2</v>
      </c>
      <c r="E25" s="38">
        <v>0.02</v>
      </c>
      <c r="F25" s="38">
        <v>0.02</v>
      </c>
      <c r="G25" s="38">
        <v>3.3000000000000002E-2</v>
      </c>
      <c r="H25" s="38">
        <v>0.04</v>
      </c>
      <c r="I25" s="38">
        <v>0.05</v>
      </c>
      <c r="J25" s="38">
        <v>0.05</v>
      </c>
      <c r="Q25" s="10"/>
      <c r="R25" s="39"/>
    </row>
    <row r="26" spans="1:18" x14ac:dyDescent="0.35">
      <c r="A26" t="s">
        <v>21</v>
      </c>
      <c r="B26" s="2">
        <v>2.9250326954615612E-2</v>
      </c>
      <c r="C26" s="1">
        <v>2.8632596034802189E-2</v>
      </c>
      <c r="D26" s="2">
        <v>2.9413860544542297E-2</v>
      </c>
      <c r="E26" s="38"/>
      <c r="F26" s="38"/>
      <c r="G26" s="38"/>
      <c r="H26" s="38"/>
      <c r="Q26" s="10"/>
      <c r="R26" s="39"/>
    </row>
    <row r="27" spans="1:18" x14ac:dyDescent="0.35">
      <c r="A27" t="s">
        <v>11</v>
      </c>
      <c r="B27" s="2">
        <v>2.8677731902539635E-2</v>
      </c>
      <c r="C27" s="1">
        <v>2.4276890236110401E-2</v>
      </c>
      <c r="D27" s="2">
        <v>0.03</v>
      </c>
      <c r="E27" s="38"/>
      <c r="F27" s="38"/>
      <c r="G27" s="38"/>
      <c r="H27" s="38"/>
      <c r="Q27" s="10"/>
      <c r="R27" s="39"/>
    </row>
    <row r="28" spans="1:18" x14ac:dyDescent="0.35">
      <c r="A28" t="s">
        <v>12</v>
      </c>
      <c r="B28" s="2">
        <v>2.8023698303917016E-2</v>
      </c>
      <c r="C28" s="1">
        <v>2.1486734472677117E-2</v>
      </c>
      <c r="D28" s="2">
        <v>0.02</v>
      </c>
      <c r="E28" s="38"/>
      <c r="F28" s="38"/>
      <c r="G28" s="38"/>
      <c r="H28" s="38"/>
      <c r="I28" s="38"/>
      <c r="J28" s="38"/>
      <c r="Q28" s="10"/>
      <c r="R28" s="39"/>
    </row>
    <row r="29" spans="1:18" x14ac:dyDescent="0.35">
      <c r="A29" t="s">
        <v>60</v>
      </c>
      <c r="B29" s="2">
        <v>2.6872826440703663E-2</v>
      </c>
      <c r="C29" s="1">
        <v>2.0261611378330737E-2</v>
      </c>
      <c r="D29" s="2">
        <v>2.445312271352423E-2</v>
      </c>
      <c r="E29" s="38">
        <v>0.02</v>
      </c>
      <c r="F29" s="38">
        <v>0.03</v>
      </c>
      <c r="G29" s="38">
        <v>2.5000000000000001E-2</v>
      </c>
      <c r="H29" s="38">
        <v>0.03</v>
      </c>
      <c r="I29" s="38">
        <v>0.04</v>
      </c>
      <c r="J29" s="38">
        <v>0.04</v>
      </c>
      <c r="Q29" s="10"/>
      <c r="R29" s="39"/>
    </row>
    <row r="30" spans="1:18" x14ac:dyDescent="0.35">
      <c r="A30" s="43" t="s">
        <v>28</v>
      </c>
      <c r="B30" s="8">
        <v>2.3672733476014424E-2</v>
      </c>
      <c r="C30" s="38"/>
      <c r="D30" s="38"/>
      <c r="E30" s="38"/>
      <c r="F30" s="38"/>
      <c r="G30" s="38"/>
      <c r="H30" s="38"/>
      <c r="I30" s="38"/>
      <c r="J30" s="38"/>
      <c r="Q30" s="10"/>
      <c r="R30" s="39"/>
    </row>
    <row r="31" spans="1:18" x14ac:dyDescent="0.35">
      <c r="A31" s="43" t="s">
        <v>24</v>
      </c>
      <c r="B31" s="8">
        <v>2.2668956041834921E-2</v>
      </c>
      <c r="C31" s="38"/>
      <c r="D31" s="42"/>
      <c r="E31" s="38"/>
      <c r="F31" s="38"/>
      <c r="G31" s="38"/>
      <c r="H31" s="38"/>
      <c r="I31" s="38"/>
      <c r="J31" s="38"/>
    </row>
    <row r="32" spans="1:18" x14ac:dyDescent="0.35">
      <c r="A32" s="43" t="s">
        <v>20</v>
      </c>
      <c r="B32" s="8">
        <v>2.0528195488814363E-2</v>
      </c>
      <c r="C32" s="38">
        <v>1.5497703670247357E-2</v>
      </c>
      <c r="D32" s="38">
        <v>0.02</v>
      </c>
      <c r="E32" s="38">
        <v>0.02</v>
      </c>
      <c r="F32" s="38">
        <v>2.8469836093551727E-2</v>
      </c>
    </row>
    <row r="33" spans="1:18" x14ac:dyDescent="0.35">
      <c r="A33" t="s">
        <v>61</v>
      </c>
      <c r="B33" s="2">
        <v>2.0326808695416088E-2</v>
      </c>
      <c r="C33" s="1">
        <v>2.1830265610618838E-2</v>
      </c>
      <c r="D33" s="1">
        <v>0.02</v>
      </c>
      <c r="E33" s="38">
        <v>0.03</v>
      </c>
      <c r="F33" s="38">
        <v>3.0630167160143825E-2</v>
      </c>
      <c r="G33" s="38">
        <v>3.7999999999999999E-2</v>
      </c>
      <c r="H33" s="38"/>
      <c r="I33" s="38"/>
      <c r="J33" s="38"/>
    </row>
    <row r="34" spans="1:18" x14ac:dyDescent="0.35">
      <c r="A34" s="43" t="s">
        <v>13</v>
      </c>
      <c r="B34" s="8">
        <v>2.0135522807015842E-2</v>
      </c>
      <c r="C34" s="38"/>
      <c r="D34" s="43"/>
      <c r="E34" s="38"/>
      <c r="F34" s="38"/>
      <c r="I34" s="38"/>
      <c r="J34" s="38"/>
    </row>
    <row r="35" spans="1:18" x14ac:dyDescent="0.35">
      <c r="A35" s="43" t="s">
        <v>62</v>
      </c>
      <c r="B35" s="8">
        <v>1.9883353713739955E-2</v>
      </c>
      <c r="C35" s="1">
        <v>8.1366177807371126E-3</v>
      </c>
      <c r="D35" s="38">
        <v>0.01</v>
      </c>
      <c r="E35" s="38">
        <v>0.03</v>
      </c>
      <c r="J35" s="10"/>
      <c r="Q35" s="10"/>
      <c r="R35" s="39"/>
    </row>
    <row r="36" spans="1:18" x14ac:dyDescent="0.35">
      <c r="A36" s="43" t="s">
        <v>35</v>
      </c>
      <c r="B36" s="8">
        <v>1.9742218818654941E-2</v>
      </c>
      <c r="C36" s="38"/>
      <c r="D36" s="43"/>
      <c r="E36" s="38"/>
      <c r="F36" s="38"/>
      <c r="I36" s="38"/>
      <c r="J36" s="38"/>
    </row>
    <row r="37" spans="1:18" x14ac:dyDescent="0.35">
      <c r="A37" t="s">
        <v>63</v>
      </c>
      <c r="B37" s="8">
        <v>1.9095129592218471E-2</v>
      </c>
      <c r="C37" s="1">
        <v>3.9894105491997123E-3</v>
      </c>
      <c r="D37" s="2">
        <v>3.4303339861122245E-2</v>
      </c>
      <c r="E37" s="38"/>
      <c r="F37" s="38"/>
      <c r="G37" s="38"/>
      <c r="H37" s="38"/>
      <c r="I37" s="38"/>
      <c r="J37" s="38"/>
    </row>
    <row r="38" spans="1:18" x14ac:dyDescent="0.35">
      <c r="A38" s="43" t="s">
        <v>34</v>
      </c>
      <c r="B38" s="8">
        <v>1.5876728737220298E-2</v>
      </c>
      <c r="C38" s="1">
        <v>1.6124234104053718E-2</v>
      </c>
      <c r="D38" s="38">
        <v>0.02</v>
      </c>
      <c r="E38" s="38">
        <v>0.02</v>
      </c>
      <c r="F38" s="38">
        <v>3.9118629125977564E-2</v>
      </c>
      <c r="I38" s="38"/>
      <c r="J38" s="38"/>
    </row>
    <row r="39" spans="1:18" x14ac:dyDescent="0.35">
      <c r="A39" t="s">
        <v>32</v>
      </c>
      <c r="B39" s="8">
        <v>1.5823067679418251E-2</v>
      </c>
      <c r="C39" s="1">
        <v>1.4536954689588058E-2</v>
      </c>
      <c r="D39" s="2">
        <v>2.4794145604049519E-2</v>
      </c>
      <c r="E39" s="38">
        <v>0.04</v>
      </c>
      <c r="F39" s="38">
        <v>1.647781931184953E-2</v>
      </c>
      <c r="G39" s="38">
        <v>4.2000000000000003E-2</v>
      </c>
      <c r="H39" s="38"/>
      <c r="Q39" s="10"/>
      <c r="R39" s="39"/>
    </row>
    <row r="40" spans="1:18" x14ac:dyDescent="0.35">
      <c r="A40" t="s">
        <v>64</v>
      </c>
      <c r="B40" s="8">
        <v>1.0027673436796978E-2</v>
      </c>
      <c r="C40" s="1">
        <v>4.4752173843311512E-3</v>
      </c>
      <c r="D40" s="1"/>
      <c r="E40" s="38">
        <v>0.02</v>
      </c>
      <c r="F40" s="38">
        <v>1.6299999999999999E-2</v>
      </c>
      <c r="G40" s="38">
        <v>2.8000000000000001E-2</v>
      </c>
      <c r="H40" s="38">
        <v>0.03</v>
      </c>
      <c r="I40" s="38"/>
      <c r="J40" s="38"/>
      <c r="Q40" s="10"/>
      <c r="R40" s="39"/>
    </row>
    <row r="41" spans="1:18" x14ac:dyDescent="0.35">
      <c r="A41" s="43" t="s">
        <v>36</v>
      </c>
      <c r="B41" s="8">
        <v>6.7246775024402804E-3</v>
      </c>
      <c r="C41" s="1">
        <v>3.5455103739677899E-3</v>
      </c>
      <c r="D41" s="43"/>
      <c r="E41" s="38">
        <v>0.02</v>
      </c>
      <c r="F41" s="38">
        <v>3.5799999999999998E-2</v>
      </c>
      <c r="Q41" s="10"/>
      <c r="R41" s="39"/>
    </row>
    <row r="42" spans="1:18" x14ac:dyDescent="0.35">
      <c r="A42" s="43"/>
      <c r="B42" s="43"/>
      <c r="C42" s="1"/>
      <c r="D42" s="1"/>
      <c r="E42" s="1"/>
      <c r="F42" s="1"/>
      <c r="G42" s="1"/>
      <c r="H42" s="1"/>
      <c r="I42" s="1"/>
      <c r="J42" s="1"/>
      <c r="Q42" s="10"/>
      <c r="R42" s="39"/>
    </row>
    <row r="43" spans="1:18" x14ac:dyDescent="0.35">
      <c r="A43" s="3"/>
      <c r="B43" s="44"/>
      <c r="C43" s="44"/>
      <c r="D43" s="44"/>
      <c r="E43" s="44"/>
      <c r="F43" s="44"/>
      <c r="G43" s="44"/>
      <c r="N43" s="10"/>
      <c r="O43" s="39"/>
    </row>
    <row r="44" spans="1:18" ht="21" x14ac:dyDescent="0.5">
      <c r="A44" s="129" t="s">
        <v>65</v>
      </c>
      <c r="B44" s="129"/>
      <c r="C44" s="129"/>
      <c r="D44" s="129"/>
      <c r="E44" s="129"/>
      <c r="F44" s="129"/>
      <c r="G44" s="129"/>
      <c r="H44" s="45"/>
      <c r="N44" s="10"/>
      <c r="O44" s="10"/>
    </row>
    <row r="45" spans="1:18" x14ac:dyDescent="0.35">
      <c r="A45" t="s">
        <v>66</v>
      </c>
      <c r="B45" s="38" t="s">
        <v>29</v>
      </c>
      <c r="C45" s="38" t="s">
        <v>67</v>
      </c>
      <c r="D45" s="38" t="s">
        <v>68</v>
      </c>
      <c r="E45" s="38" t="s">
        <v>69</v>
      </c>
      <c r="F45" s="43" t="s">
        <v>70</v>
      </c>
      <c r="G45" s="38" t="s">
        <v>71</v>
      </c>
      <c r="H45" s="38" t="s">
        <v>14</v>
      </c>
      <c r="M45" s="10"/>
      <c r="N45" s="10"/>
    </row>
    <row r="46" spans="1:18" x14ac:dyDescent="0.35">
      <c r="A46" s="46">
        <v>2022</v>
      </c>
      <c r="B46" s="38">
        <v>0.33</v>
      </c>
      <c r="C46" s="38">
        <v>0.11</v>
      </c>
      <c r="D46" s="38">
        <v>0.2</v>
      </c>
      <c r="E46" s="38">
        <v>0.14000000000000001</v>
      </c>
      <c r="F46" s="38">
        <v>0.08</v>
      </c>
      <c r="G46" s="38">
        <v>0.08</v>
      </c>
      <c r="H46" s="38">
        <v>0.06</v>
      </c>
      <c r="M46" s="10"/>
      <c r="N46" s="10"/>
    </row>
    <row r="47" spans="1:18" x14ac:dyDescent="0.35">
      <c r="A47" s="46">
        <v>2021</v>
      </c>
      <c r="B47" s="38">
        <v>0.37</v>
      </c>
      <c r="C47" s="38">
        <v>0.12300254860379449</v>
      </c>
      <c r="D47" s="38">
        <v>0.17988381427572392</v>
      </c>
      <c r="E47" s="38">
        <v>0.13447941384238335</v>
      </c>
      <c r="F47" s="38">
        <v>7.000901966258101E-2</v>
      </c>
      <c r="G47" s="38">
        <v>7.3786933321807816E-2</v>
      </c>
      <c r="H47" s="38">
        <v>5.5745482551948083E-2</v>
      </c>
      <c r="I47" s="1"/>
    </row>
    <row r="48" spans="1:18" x14ac:dyDescent="0.35">
      <c r="A48" s="47">
        <v>2020</v>
      </c>
      <c r="B48" s="38">
        <v>0.3588778260599314</v>
      </c>
      <c r="C48" s="38">
        <v>0.11350363623007419</v>
      </c>
      <c r="D48" s="38">
        <v>0.20605303753764784</v>
      </c>
      <c r="E48" s="38">
        <v>0.12997897936926806</v>
      </c>
      <c r="F48" s="42">
        <v>6.678570823138516E-2</v>
      </c>
      <c r="G48" s="38">
        <v>6.953124558538501E-2</v>
      </c>
      <c r="H48" s="38">
        <v>5.526956698630834E-2</v>
      </c>
      <c r="I48" s="1"/>
    </row>
    <row r="49" spans="1:13" x14ac:dyDescent="0.35">
      <c r="A49" s="47">
        <v>2019</v>
      </c>
      <c r="B49" s="38">
        <v>0.44</v>
      </c>
      <c r="C49" s="38">
        <v>0.11</v>
      </c>
      <c r="D49" s="38">
        <v>0.18</v>
      </c>
      <c r="E49" s="38">
        <v>0.12</v>
      </c>
      <c r="F49" s="42">
        <v>0.05</v>
      </c>
      <c r="G49" s="38">
        <v>0.06</v>
      </c>
      <c r="H49" s="38">
        <v>0.05</v>
      </c>
      <c r="I49" s="1"/>
    </row>
    <row r="50" spans="1:13" x14ac:dyDescent="0.35">
      <c r="A50" s="47">
        <v>2018</v>
      </c>
      <c r="B50" s="38">
        <v>0.36125719230865511</v>
      </c>
      <c r="C50" s="38">
        <v>0.13871169615110912</v>
      </c>
      <c r="D50" s="38">
        <v>0.19192816452640726</v>
      </c>
      <c r="E50" s="38">
        <v>0.12949695857873902</v>
      </c>
      <c r="F50" s="42">
        <v>5.87056884054084E-2</v>
      </c>
      <c r="G50" s="42">
        <v>6.4761353030156732E-2</v>
      </c>
      <c r="H50" s="42">
        <v>5.5138946999524388E-2</v>
      </c>
      <c r="I50" s="1"/>
    </row>
    <row r="51" spans="1:13" x14ac:dyDescent="0.35">
      <c r="A51" s="47">
        <v>2017</v>
      </c>
      <c r="B51" s="38">
        <v>0.38198803231105777</v>
      </c>
      <c r="C51" s="38">
        <v>9.9384591813283629E-2</v>
      </c>
      <c r="D51" s="38">
        <v>0.20145978567111839</v>
      </c>
      <c r="E51" s="38">
        <v>0.12171973817488488</v>
      </c>
      <c r="F51" s="38">
        <v>5.5905109675442405E-2</v>
      </c>
      <c r="G51" s="38">
        <v>6.0054646204131659E-2</v>
      </c>
      <c r="H51" s="38">
        <v>7.9488096150081289E-2</v>
      </c>
      <c r="I51" s="1"/>
    </row>
    <row r="52" spans="1:13" x14ac:dyDescent="0.35">
      <c r="A52" s="48" t="s">
        <v>72</v>
      </c>
      <c r="B52" s="38">
        <v>0.33959629094334109</v>
      </c>
      <c r="C52" s="38">
        <v>0.11262768151480212</v>
      </c>
      <c r="D52" s="38">
        <v>0.20482632066126438</v>
      </c>
      <c r="E52" s="38">
        <v>0.14202893843680475</v>
      </c>
      <c r="F52" s="38">
        <v>7.1948229104077693E-2</v>
      </c>
      <c r="G52" s="38">
        <v>5.7162344305688631E-2</v>
      </c>
      <c r="H52" s="38">
        <v>7.1810195034021335E-2</v>
      </c>
      <c r="I52" s="1"/>
    </row>
    <row r="53" spans="1:13" x14ac:dyDescent="0.35">
      <c r="A53" s="47" t="s">
        <v>73</v>
      </c>
      <c r="B53" s="38">
        <v>0.38695239580401491</v>
      </c>
      <c r="C53" s="38">
        <v>9.7833735233038441E-2</v>
      </c>
      <c r="D53" s="38">
        <v>0.20106554134749238</v>
      </c>
      <c r="E53" s="38">
        <v>0.11934139161259404</v>
      </c>
      <c r="F53" s="38">
        <v>5.4026350421043826E-2</v>
      </c>
      <c r="G53" s="38">
        <v>6.0393354582036984E-2</v>
      </c>
      <c r="H53" s="38">
        <v>8.0387230999779402E-2</v>
      </c>
      <c r="I53" s="1"/>
    </row>
    <row r="54" spans="1:13" x14ac:dyDescent="0.35">
      <c r="A54" s="47">
        <v>2016</v>
      </c>
      <c r="B54" s="38">
        <v>0.36</v>
      </c>
      <c r="C54" s="38">
        <v>0.12</v>
      </c>
      <c r="D54" s="38">
        <v>0.21</v>
      </c>
      <c r="E54" s="38">
        <v>0.12</v>
      </c>
      <c r="F54" s="38">
        <v>0.06</v>
      </c>
      <c r="G54" s="38">
        <v>0.06</v>
      </c>
      <c r="H54" s="38">
        <v>0.06</v>
      </c>
      <c r="I54" s="1"/>
    </row>
    <row r="55" spans="1:13" x14ac:dyDescent="0.35">
      <c r="A55" s="47">
        <v>2015</v>
      </c>
      <c r="B55" s="38">
        <v>0.38</v>
      </c>
      <c r="C55" s="38">
        <v>0.1</v>
      </c>
      <c r="D55" s="38">
        <v>0.21</v>
      </c>
      <c r="E55" s="38">
        <v>0.13</v>
      </c>
      <c r="F55" s="38">
        <v>0.05</v>
      </c>
      <c r="G55" s="38">
        <v>7.0000000000000007E-2</v>
      </c>
      <c r="H55" s="38">
        <v>0.06</v>
      </c>
      <c r="I55" s="1"/>
    </row>
    <row r="56" spans="1:13" x14ac:dyDescent="0.35">
      <c r="A56" s="49">
        <v>2014</v>
      </c>
      <c r="B56" s="38">
        <v>0.38</v>
      </c>
      <c r="C56" s="38">
        <v>0.1</v>
      </c>
      <c r="D56" s="38">
        <v>0.21</v>
      </c>
      <c r="E56" s="38">
        <v>0.12</v>
      </c>
      <c r="F56" s="38">
        <v>0.06</v>
      </c>
      <c r="G56" s="38">
        <v>7.0000000000000007E-2</v>
      </c>
      <c r="H56" s="38">
        <v>0.06</v>
      </c>
    </row>
    <row r="58" spans="1:13" ht="21" x14ac:dyDescent="0.5">
      <c r="A58" s="130" t="s">
        <v>74</v>
      </c>
      <c r="B58" s="130"/>
      <c r="C58" s="130"/>
      <c r="D58" s="130"/>
      <c r="E58" s="130"/>
      <c r="F58" s="130"/>
      <c r="G58" s="130"/>
      <c r="H58" s="6"/>
      <c r="I58" s="6"/>
    </row>
    <row r="59" spans="1:13" ht="29" x14ac:dyDescent="0.35">
      <c r="A59" t="s">
        <v>66</v>
      </c>
      <c r="B59" s="38" t="s">
        <v>75</v>
      </c>
      <c r="C59" s="38" t="s">
        <v>76</v>
      </c>
      <c r="D59" s="38" t="s">
        <v>77</v>
      </c>
      <c r="E59" s="38" t="s">
        <v>78</v>
      </c>
      <c r="F59" s="43" t="s">
        <v>79</v>
      </c>
      <c r="G59" s="38" t="s">
        <v>80</v>
      </c>
      <c r="H59" s="38" t="s">
        <v>81</v>
      </c>
      <c r="I59" s="50" t="s">
        <v>82</v>
      </c>
    </row>
    <row r="60" spans="1:13" x14ac:dyDescent="0.35">
      <c r="A60" s="46">
        <v>2022</v>
      </c>
      <c r="B60" s="38">
        <v>0.05</v>
      </c>
      <c r="C60" s="38">
        <v>0.37</v>
      </c>
      <c r="D60" s="38">
        <v>0.28000000000000003</v>
      </c>
      <c r="E60" s="38">
        <v>0.70171490952077642</v>
      </c>
      <c r="F60" s="38">
        <v>0.2076661045747272</v>
      </c>
      <c r="G60" s="38">
        <v>7.0000000000000007E-2</v>
      </c>
      <c r="H60" s="38">
        <v>0.19287484130777716</v>
      </c>
      <c r="I60" s="50">
        <v>3.4052362228695073E-2</v>
      </c>
      <c r="L60" s="51"/>
    </row>
    <row r="61" spans="1:13" ht="15" customHeight="1" x14ac:dyDescent="0.35">
      <c r="A61" s="46">
        <v>2021</v>
      </c>
      <c r="B61" s="38">
        <v>0.04</v>
      </c>
      <c r="C61" s="38">
        <v>0.4</v>
      </c>
      <c r="D61" s="38">
        <v>0.25125731872091278</v>
      </c>
      <c r="E61" s="38">
        <v>0.68162501146131182</v>
      </c>
      <c r="F61" s="38">
        <v>0.19</v>
      </c>
      <c r="G61" s="38">
        <v>6.0220753752735612E-2</v>
      </c>
      <c r="H61" s="38">
        <v>0.23</v>
      </c>
      <c r="I61" s="38">
        <v>2.2787575866777265E-2</v>
      </c>
      <c r="J61" s="43"/>
      <c r="K61" s="43"/>
      <c r="L61" s="51"/>
      <c r="M61" s="1"/>
    </row>
    <row r="62" spans="1:13" ht="15" customHeight="1" x14ac:dyDescent="0.35">
      <c r="A62" s="46">
        <v>2020</v>
      </c>
      <c r="B62" s="38">
        <v>3.707922385193009E-2</v>
      </c>
      <c r="C62" s="38">
        <v>0.39339586936734389</v>
      </c>
      <c r="D62" s="38">
        <v>0.22546969220386853</v>
      </c>
      <c r="E62" s="38">
        <f>Taulukko6[[#This Row],[Aikapalkkio kattohinta]]+Taulukko6[[#This Row],[Aikapalkkio henkilöryhmittäin (E…07)]]+Taulukko6[[#This Row],[Aikapalkkio kustannusten mukaan]]</f>
        <v>0.6559447854231425</v>
      </c>
      <c r="F62" s="38">
        <v>0.2</v>
      </c>
      <c r="G62" s="38">
        <v>6.1696521775136154E-2</v>
      </c>
      <c r="H62" s="38">
        <v>0.26209199087893081</v>
      </c>
      <c r="I62" s="52">
        <v>2.026670192279054E-2</v>
      </c>
      <c r="J62" s="43"/>
      <c r="K62" s="1"/>
      <c r="L62" s="51"/>
    </row>
    <row r="63" spans="1:13" x14ac:dyDescent="0.35">
      <c r="A63" s="46">
        <v>2019</v>
      </c>
      <c r="B63" s="2">
        <v>0.12076682702063166</v>
      </c>
      <c r="C63" s="38">
        <v>0.41191073039618148</v>
      </c>
      <c r="D63" s="38">
        <v>0.21406848498281475</v>
      </c>
      <c r="E63" s="38">
        <v>0.72</v>
      </c>
      <c r="F63" s="38">
        <v>0.13</v>
      </c>
      <c r="G63" s="38">
        <v>5.43272157411194E-2</v>
      </c>
      <c r="H63" s="38">
        <v>0.18075689985109245</v>
      </c>
      <c r="I63" s="38">
        <v>1.8169842008160259E-2</v>
      </c>
      <c r="J63" s="38"/>
      <c r="K63" s="1"/>
      <c r="L63" s="51"/>
    </row>
    <row r="64" spans="1:13" x14ac:dyDescent="0.35">
      <c r="A64" s="53">
        <v>2018</v>
      </c>
      <c r="B64" s="38">
        <v>0.03</v>
      </c>
      <c r="C64" s="38">
        <v>0.45</v>
      </c>
      <c r="D64" s="38">
        <v>0.25</v>
      </c>
      <c r="E64" s="38">
        <v>0.72</v>
      </c>
      <c r="F64" s="38">
        <v>0.11</v>
      </c>
      <c r="G64" s="38">
        <v>7.0000000000000007E-2</v>
      </c>
      <c r="H64" s="38">
        <v>0.18</v>
      </c>
      <c r="I64" s="38">
        <v>0.02</v>
      </c>
      <c r="K64" s="1"/>
      <c r="L64" s="51"/>
    </row>
    <row r="65" spans="1:12" x14ac:dyDescent="0.35">
      <c r="A65" s="46">
        <v>2017</v>
      </c>
      <c r="B65" s="38">
        <v>2.5612712898816316E-2</v>
      </c>
      <c r="C65" s="38">
        <v>0.4713590602352738</v>
      </c>
      <c r="D65" s="38">
        <v>0.22978355079139656</v>
      </c>
      <c r="E65" s="38">
        <f>C65+D65+I65</f>
        <v>0.73071979006954446</v>
      </c>
      <c r="F65" s="38">
        <v>0.19488743510348522</v>
      </c>
      <c r="G65" s="38">
        <v>4.8780061928154025E-2</v>
      </c>
      <c r="H65" s="38">
        <f>F65+G65</f>
        <v>0.24366749703163926</v>
      </c>
      <c r="I65" s="38">
        <v>2.9577179042874106E-2</v>
      </c>
      <c r="K65" s="1"/>
      <c r="L65" s="51"/>
    </row>
    <row r="66" spans="1:12" x14ac:dyDescent="0.35">
      <c r="A66" t="s">
        <v>72</v>
      </c>
      <c r="B66" s="38">
        <v>2.8169125249607338E-2</v>
      </c>
      <c r="C66" s="38">
        <v>0.50004340997166508</v>
      </c>
      <c r="D66" s="38">
        <v>0.15521038050813346</v>
      </c>
      <c r="E66" s="38">
        <f>B66+C66+D66</f>
        <v>0.68342291572940583</v>
      </c>
      <c r="F66" s="38">
        <v>0.27485615513934603</v>
      </c>
      <c r="G66" s="38">
        <v>3.2218091697645598E-2</v>
      </c>
      <c r="H66" s="38">
        <f>F66+G66</f>
        <v>0.30707424683699164</v>
      </c>
      <c r="I66" s="38">
        <v>9.5028374336024752E-3</v>
      </c>
      <c r="K66" s="1"/>
      <c r="L66" s="51"/>
    </row>
    <row r="67" spans="1:12" x14ac:dyDescent="0.35">
      <c r="A67" t="s">
        <v>83</v>
      </c>
      <c r="B67" s="38">
        <v>2.5311691148110802E-2</v>
      </c>
      <c r="C67" s="38">
        <v>0.46798143096790384</v>
      </c>
      <c r="D67" s="38">
        <v>0.23856466400553911</v>
      </c>
      <c r="E67" s="38">
        <f>B67+C67+D67</f>
        <v>0.73185778612155383</v>
      </c>
      <c r="F67" s="38">
        <v>0.18547098704907597</v>
      </c>
      <c r="G67" s="38">
        <v>5.0730261109587955E-2</v>
      </c>
      <c r="H67" s="38">
        <f>F67+G67</f>
        <v>0.23620124815866392</v>
      </c>
      <c r="I67" s="38">
        <v>3.194096571978234E-2</v>
      </c>
      <c r="K67" s="1"/>
      <c r="L67" s="51"/>
    </row>
    <row r="68" spans="1:12" x14ac:dyDescent="0.35">
      <c r="A68" s="46">
        <v>2016</v>
      </c>
      <c r="B68" s="38">
        <v>0.04</v>
      </c>
      <c r="C68" s="38">
        <v>0.42</v>
      </c>
      <c r="D68" s="38">
        <v>0.2</v>
      </c>
      <c r="E68" s="38">
        <v>0.66</v>
      </c>
      <c r="F68" s="38">
        <v>0.27</v>
      </c>
      <c r="G68" s="38">
        <v>0.04</v>
      </c>
      <c r="H68" s="38">
        <v>0.31</v>
      </c>
      <c r="I68" s="38">
        <v>0.03</v>
      </c>
      <c r="K68" s="1"/>
      <c r="L68" s="51"/>
    </row>
    <row r="69" spans="1:12" x14ac:dyDescent="0.35">
      <c r="A69" s="46">
        <v>2015</v>
      </c>
      <c r="B69" s="38">
        <v>0.04</v>
      </c>
      <c r="C69" s="38">
        <v>0.43</v>
      </c>
      <c r="D69" s="38">
        <v>0.19</v>
      </c>
      <c r="E69" s="38">
        <v>0.66</v>
      </c>
      <c r="F69" s="38">
        <v>0.26</v>
      </c>
      <c r="G69" s="38">
        <v>0.06</v>
      </c>
      <c r="H69" s="38">
        <v>0.32</v>
      </c>
      <c r="I69" s="38">
        <v>0.02</v>
      </c>
      <c r="K69" s="1"/>
      <c r="L69" s="51"/>
    </row>
    <row r="70" spans="1:12" x14ac:dyDescent="0.35">
      <c r="A70" s="46">
        <v>2014</v>
      </c>
      <c r="B70" s="38">
        <v>0.02</v>
      </c>
      <c r="C70" s="38">
        <v>0.44</v>
      </c>
      <c r="D70" s="38">
        <v>0.17</v>
      </c>
      <c r="E70" s="38">
        <v>0.63</v>
      </c>
      <c r="F70" s="38">
        <v>0.25</v>
      </c>
      <c r="G70" s="38">
        <v>0.08</v>
      </c>
      <c r="H70" s="38">
        <v>0.33</v>
      </c>
      <c r="I70" s="38">
        <v>0.04</v>
      </c>
      <c r="K70" s="1"/>
      <c r="L70" s="51"/>
    </row>
    <row r="71" spans="1:12" x14ac:dyDescent="0.35">
      <c r="I71" s="10"/>
      <c r="L71" s="1"/>
    </row>
    <row r="72" spans="1:12" x14ac:dyDescent="0.35">
      <c r="I72" s="10"/>
    </row>
    <row r="73" spans="1:12" ht="21" x14ac:dyDescent="0.5">
      <c r="A73" s="129" t="s">
        <v>84</v>
      </c>
      <c r="B73" s="129"/>
      <c r="C73" s="129"/>
      <c r="D73" s="129"/>
      <c r="E73" s="129"/>
      <c r="F73" s="129"/>
      <c r="G73" s="129"/>
      <c r="H73" s="10"/>
      <c r="I73" s="10"/>
    </row>
    <row r="74" spans="1:12" x14ac:dyDescent="0.35">
      <c r="A74" s="43" t="s">
        <v>66</v>
      </c>
      <c r="B74" s="38" t="s">
        <v>85</v>
      </c>
      <c r="C74" s="38" t="s">
        <v>86</v>
      </c>
      <c r="D74" s="38" t="s">
        <v>87</v>
      </c>
      <c r="E74" s="38" t="s">
        <v>88</v>
      </c>
      <c r="F74" s="43" t="s">
        <v>89</v>
      </c>
      <c r="G74" s="10"/>
      <c r="H74" s="10"/>
    </row>
    <row r="75" spans="1:12" x14ac:dyDescent="0.35">
      <c r="A75" s="54" t="s">
        <v>48</v>
      </c>
      <c r="B75" s="38">
        <v>0.31</v>
      </c>
      <c r="C75" s="38">
        <v>0.27</v>
      </c>
      <c r="D75" s="38">
        <v>0.16</v>
      </c>
      <c r="E75" s="38">
        <v>0.25</v>
      </c>
      <c r="F75" s="38">
        <v>0.01</v>
      </c>
      <c r="G75" s="10"/>
      <c r="H75" s="10"/>
    </row>
    <row r="76" spans="1:12" x14ac:dyDescent="0.35">
      <c r="A76" s="55">
        <v>2021</v>
      </c>
      <c r="B76" s="38">
        <v>0.28069402355132811</v>
      </c>
      <c r="C76" s="38">
        <v>0.26189128613796381</v>
      </c>
      <c r="D76" s="38">
        <v>0.14577114266956018</v>
      </c>
      <c r="E76" s="38">
        <v>0.32</v>
      </c>
      <c r="F76" s="38">
        <v>3.4395547175425376E-3</v>
      </c>
      <c r="G76" s="10"/>
      <c r="H76" s="10"/>
    </row>
    <row r="77" spans="1:12" x14ac:dyDescent="0.35">
      <c r="A77" s="56">
        <v>2020</v>
      </c>
      <c r="B77" s="38">
        <v>0.27174726260067261</v>
      </c>
      <c r="C77" s="38">
        <v>0.24691031208813913</v>
      </c>
      <c r="D77" s="38">
        <v>0.13929159729177645</v>
      </c>
      <c r="E77" s="38">
        <v>0.32619098157365251</v>
      </c>
      <c r="F77" s="42">
        <v>1.585984644575926E-2</v>
      </c>
      <c r="G77" s="10"/>
      <c r="H77" s="10"/>
    </row>
    <row r="78" spans="1:12" x14ac:dyDescent="0.35">
      <c r="A78" s="56">
        <v>2019</v>
      </c>
      <c r="B78" s="38">
        <v>0.26</v>
      </c>
      <c r="C78" s="38">
        <v>0.27</v>
      </c>
      <c r="D78" s="38">
        <v>0.14000000000000001</v>
      </c>
      <c r="E78" s="38">
        <v>0.32</v>
      </c>
      <c r="F78" s="42">
        <v>0.01</v>
      </c>
      <c r="G78" s="10"/>
      <c r="H78" s="10"/>
    </row>
    <row r="79" spans="1:12" x14ac:dyDescent="0.35">
      <c r="A79" s="56">
        <v>2018</v>
      </c>
      <c r="B79" s="38">
        <v>0.34</v>
      </c>
      <c r="C79" s="38">
        <v>0.23</v>
      </c>
      <c r="D79" s="38">
        <v>0.13</v>
      </c>
      <c r="E79" s="38">
        <v>0.28999999999999998</v>
      </c>
      <c r="F79" s="38">
        <v>0</v>
      </c>
      <c r="G79" s="10"/>
      <c r="H79" s="10"/>
    </row>
    <row r="80" spans="1:12" x14ac:dyDescent="0.35">
      <c r="A80" s="56">
        <v>2017</v>
      </c>
      <c r="B80" s="38">
        <v>0.30625375460347032</v>
      </c>
      <c r="C80" s="38">
        <v>0.26065775332267294</v>
      </c>
      <c r="D80" s="38">
        <v>0.13219686746358578</v>
      </c>
      <c r="E80" s="38">
        <v>0.29341579192265688</v>
      </c>
      <c r="F80" s="38">
        <v>7.4758326876140889E-3</v>
      </c>
      <c r="G80" s="10"/>
      <c r="H80" s="10"/>
    </row>
    <row r="81" spans="1:9" x14ac:dyDescent="0.35">
      <c r="A81" s="54" t="s">
        <v>72</v>
      </c>
      <c r="B81" s="38">
        <v>0.12477718360071301</v>
      </c>
      <c r="C81" s="38">
        <v>0.20754162399969658</v>
      </c>
      <c r="D81" s="38">
        <v>0.27115333560890509</v>
      </c>
      <c r="E81" s="38">
        <v>0.38112033981871279</v>
      </c>
      <c r="F81" s="38">
        <v>1.5407516971972542E-2</v>
      </c>
      <c r="G81" s="10"/>
      <c r="H81" s="10"/>
    </row>
    <row r="82" spans="1:9" x14ac:dyDescent="0.35">
      <c r="A82" s="54" t="s">
        <v>83</v>
      </c>
      <c r="B82" s="38">
        <v>0.33235081816021023</v>
      </c>
      <c r="C82" s="38">
        <v>0.2711621391009274</v>
      </c>
      <c r="D82" s="38">
        <v>0.11835967065478009</v>
      </c>
      <c r="E82" s="38">
        <v>0.28820116477885743</v>
      </c>
      <c r="F82" s="38">
        <v>6.6848273150171477E-3</v>
      </c>
      <c r="G82" s="10"/>
      <c r="H82" s="10"/>
    </row>
    <row r="83" spans="1:9" x14ac:dyDescent="0.35">
      <c r="A83" s="55"/>
      <c r="B83" s="38"/>
      <c r="C83" s="38"/>
      <c r="D83" s="38"/>
      <c r="E83" s="38"/>
      <c r="F83" s="38"/>
      <c r="G83" s="10"/>
      <c r="H83" s="10"/>
      <c r="I83" s="10"/>
    </row>
    <row r="84" spans="1:9" ht="21" x14ac:dyDescent="0.5">
      <c r="A84" s="129" t="s">
        <v>90</v>
      </c>
      <c r="B84" s="129"/>
      <c r="C84" s="129"/>
      <c r="D84" s="129"/>
      <c r="E84" s="129"/>
      <c r="F84" s="129"/>
      <c r="G84" s="129"/>
      <c r="H84" s="10"/>
      <c r="I84" s="10"/>
    </row>
    <row r="85" spans="1:9" x14ac:dyDescent="0.35">
      <c r="A85" t="s">
        <v>91</v>
      </c>
      <c r="B85" s="38" t="s">
        <v>5</v>
      </c>
      <c r="C85" s="38" t="s">
        <v>18</v>
      </c>
      <c r="D85" s="38" t="s">
        <v>29</v>
      </c>
      <c r="E85" s="38" t="s">
        <v>92</v>
      </c>
      <c r="F85" s="10"/>
      <c r="H85" s="10"/>
      <c r="I85" s="10"/>
    </row>
    <row r="86" spans="1:9" x14ac:dyDescent="0.35">
      <c r="A86" t="s">
        <v>93</v>
      </c>
      <c r="B86" s="57">
        <v>0.62</v>
      </c>
      <c r="C86" s="38">
        <v>0.69</v>
      </c>
      <c r="D86" s="57">
        <v>0.62</v>
      </c>
      <c r="E86" s="57">
        <v>0.64333333333333342</v>
      </c>
      <c r="F86" s="10"/>
      <c r="G86" s="1"/>
      <c r="H86" s="10"/>
      <c r="I86" s="10"/>
    </row>
    <row r="87" spans="1:9" x14ac:dyDescent="0.35">
      <c r="A87" s="46" t="s">
        <v>94</v>
      </c>
      <c r="B87" s="57">
        <v>0.33</v>
      </c>
      <c r="C87" s="38">
        <v>0.23</v>
      </c>
      <c r="D87" s="57">
        <v>0.3</v>
      </c>
      <c r="E87" s="57">
        <v>0.28666666666666668</v>
      </c>
      <c r="F87" s="10"/>
      <c r="H87" s="10"/>
      <c r="I87" s="10"/>
    </row>
    <row r="88" spans="1:9" x14ac:dyDescent="0.35">
      <c r="A88" t="s">
        <v>95</v>
      </c>
      <c r="B88" s="57">
        <v>0.04</v>
      </c>
      <c r="C88" s="38">
        <v>7.6912508428860424E-2</v>
      </c>
      <c r="D88" s="57">
        <v>0.08</v>
      </c>
      <c r="E88" s="57">
        <v>6.5637502809620149E-2</v>
      </c>
      <c r="F88" s="10"/>
      <c r="H88" s="10"/>
      <c r="I88" s="10"/>
    </row>
    <row r="89" spans="1:9" x14ac:dyDescent="0.35">
      <c r="I89" s="10"/>
    </row>
    <row r="90" spans="1:9" x14ac:dyDescent="0.35">
      <c r="I90" s="10"/>
    </row>
    <row r="91" spans="1:9" ht="21" x14ac:dyDescent="0.5">
      <c r="A91" s="130" t="s">
        <v>96</v>
      </c>
      <c r="B91" s="130"/>
      <c r="C91" s="130"/>
      <c r="D91" s="130"/>
      <c r="E91" s="130"/>
      <c r="F91" s="130"/>
      <c r="G91" s="130"/>
      <c r="H91" s="10"/>
      <c r="I91" s="10"/>
    </row>
    <row r="92" spans="1:9" x14ac:dyDescent="0.35">
      <c r="A92" s="46" t="s">
        <v>66</v>
      </c>
      <c r="B92" s="38" t="s">
        <v>97</v>
      </c>
      <c r="C92" s="38" t="s">
        <v>98</v>
      </c>
      <c r="D92" s="38" t="s">
        <v>99</v>
      </c>
      <c r="E92" s="38" t="s">
        <v>100</v>
      </c>
      <c r="F92" s="38" t="s">
        <v>101</v>
      </c>
      <c r="G92" s="38" t="s">
        <v>102</v>
      </c>
      <c r="H92" s="10"/>
    </row>
    <row r="93" spans="1:9" x14ac:dyDescent="0.35">
      <c r="A93" s="49" t="s">
        <v>48</v>
      </c>
      <c r="B93" s="38">
        <v>0.48888976868943812</v>
      </c>
      <c r="C93" s="38">
        <v>0.12211851573248345</v>
      </c>
      <c r="D93" s="38">
        <v>2.4031752001821186E-2</v>
      </c>
      <c r="E93" s="38">
        <v>5.3725020537844073E-2</v>
      </c>
      <c r="F93" s="38">
        <v>6.812625577781517E-2</v>
      </c>
      <c r="G93" s="38">
        <v>0.24310868726059803</v>
      </c>
      <c r="H93" s="10"/>
    </row>
    <row r="94" spans="1:9" x14ac:dyDescent="0.35">
      <c r="A94" s="49">
        <v>2021</v>
      </c>
      <c r="B94" s="38">
        <v>0.4</v>
      </c>
      <c r="C94" s="38">
        <v>0.08</v>
      </c>
      <c r="D94" s="38">
        <v>7.0000000000000007E-2</v>
      </c>
      <c r="E94" s="38">
        <v>0.09</v>
      </c>
      <c r="F94" s="38">
        <v>0.18261156912752816</v>
      </c>
      <c r="G94" s="38">
        <v>0.19410952288152108</v>
      </c>
      <c r="H94" s="10"/>
    </row>
    <row r="95" spans="1:9" x14ac:dyDescent="0.35">
      <c r="A95" s="47">
        <v>2020</v>
      </c>
      <c r="B95" s="38">
        <v>0.45478330738713402</v>
      </c>
      <c r="C95" s="38">
        <v>8.2699743885903676E-2</v>
      </c>
      <c r="D95" s="38">
        <v>4.3654898809822727E-2</v>
      </c>
      <c r="E95" s="38">
        <v>5.5712348716918596E-2</v>
      </c>
      <c r="F95" s="38">
        <v>0.18330738713403305</v>
      </c>
      <c r="G95" s="38">
        <v>0.17984231406618792</v>
      </c>
      <c r="H95" s="10"/>
    </row>
    <row r="96" spans="1:9" x14ac:dyDescent="0.35">
      <c r="A96" s="47">
        <v>2019</v>
      </c>
      <c r="B96" s="38">
        <v>0.56999999999999995</v>
      </c>
      <c r="C96" s="38">
        <v>7.0000000000000007E-2</v>
      </c>
      <c r="D96" s="38">
        <v>0.03</v>
      </c>
      <c r="E96" s="38">
        <v>0.05</v>
      </c>
      <c r="F96" s="38">
        <v>0.09</v>
      </c>
      <c r="G96" s="38">
        <v>0.19</v>
      </c>
      <c r="H96" s="10"/>
    </row>
    <row r="97" spans="1:11" x14ac:dyDescent="0.35">
      <c r="A97" s="47">
        <v>2018</v>
      </c>
      <c r="B97" s="38">
        <v>0.48</v>
      </c>
      <c r="C97" s="38">
        <v>7.0000000000000007E-2</v>
      </c>
      <c r="D97" s="38">
        <v>0.03</v>
      </c>
      <c r="E97" s="38">
        <v>0.08</v>
      </c>
      <c r="F97" s="38">
        <v>0.04</v>
      </c>
      <c r="G97" s="38">
        <v>0.25</v>
      </c>
      <c r="H97" s="10"/>
    </row>
    <row r="98" spans="1:11" x14ac:dyDescent="0.35">
      <c r="A98" s="47">
        <v>2017</v>
      </c>
      <c r="B98" s="38">
        <v>0.5123241813125996</v>
      </c>
      <c r="C98" s="38">
        <v>6.4137423010023648E-2</v>
      </c>
      <c r="D98" s="38">
        <v>3.1706178867432613E-2</v>
      </c>
      <c r="E98" s="38">
        <v>0.10374218530045856</v>
      </c>
      <c r="F98" s="38">
        <v>2.5068746215583505E-2</v>
      </c>
      <c r="G98" s="38">
        <v>0.26302128529390212</v>
      </c>
      <c r="H98" s="10"/>
    </row>
    <row r="99" spans="1:11" x14ac:dyDescent="0.35">
      <c r="A99" s="47">
        <v>2016</v>
      </c>
      <c r="B99" s="38">
        <v>0.44</v>
      </c>
      <c r="C99" s="38">
        <v>0.09</v>
      </c>
      <c r="D99" s="38">
        <v>0.05</v>
      </c>
      <c r="E99" s="38">
        <v>0.08</v>
      </c>
      <c r="F99" s="38">
        <v>0.05</v>
      </c>
      <c r="G99" s="38">
        <v>0.28999999999999998</v>
      </c>
      <c r="H99" s="10"/>
    </row>
    <row r="100" spans="1:11" x14ac:dyDescent="0.35">
      <c r="A100" s="47">
        <v>2015</v>
      </c>
      <c r="B100" s="38">
        <v>0.33</v>
      </c>
      <c r="C100" s="38">
        <v>0.09</v>
      </c>
      <c r="D100" s="38">
        <v>0.03</v>
      </c>
      <c r="E100" s="38">
        <v>0.16</v>
      </c>
      <c r="F100" s="38">
        <v>0.05</v>
      </c>
      <c r="G100" s="38">
        <v>0.34</v>
      </c>
      <c r="H100" s="10"/>
    </row>
    <row r="101" spans="1:11" x14ac:dyDescent="0.35">
      <c r="A101" s="47">
        <v>2014</v>
      </c>
      <c r="B101" s="38">
        <v>0.28999999999999998</v>
      </c>
      <c r="C101" s="38">
        <v>0.14000000000000001</v>
      </c>
      <c r="D101" s="38">
        <v>0.04</v>
      </c>
      <c r="E101" s="38">
        <v>0.16</v>
      </c>
      <c r="F101" s="38">
        <v>7.0000000000000007E-2</v>
      </c>
      <c r="G101" s="38">
        <v>0.3</v>
      </c>
      <c r="H101" s="10"/>
    </row>
    <row r="102" spans="1:11" x14ac:dyDescent="0.35">
      <c r="F102" s="44"/>
      <c r="G102" s="44"/>
      <c r="H102" s="10"/>
      <c r="I102" s="10"/>
    </row>
    <row r="103" spans="1:11" ht="21" x14ac:dyDescent="0.5">
      <c r="A103" s="130" t="s">
        <v>103</v>
      </c>
      <c r="B103" s="130"/>
      <c r="C103" s="130"/>
      <c r="D103" s="130"/>
      <c r="E103" s="130"/>
      <c r="F103" s="130"/>
      <c r="G103" s="130"/>
      <c r="H103" s="10"/>
      <c r="I103" s="10"/>
    </row>
    <row r="104" spans="1:11" x14ac:dyDescent="0.35">
      <c r="A104" s="46" t="s">
        <v>66</v>
      </c>
      <c r="B104" s="46" t="s">
        <v>48</v>
      </c>
      <c r="C104" s="46" t="s">
        <v>49</v>
      </c>
      <c r="D104" s="46" t="s">
        <v>50</v>
      </c>
      <c r="E104" s="58" t="s">
        <v>51</v>
      </c>
      <c r="F104" s="58" t="s">
        <v>52</v>
      </c>
      <c r="G104" s="58" t="s">
        <v>53</v>
      </c>
      <c r="H104" s="58" t="s">
        <v>54</v>
      </c>
      <c r="I104" s="58" t="s">
        <v>55</v>
      </c>
      <c r="J104" s="58" t="s">
        <v>56</v>
      </c>
      <c r="K104" s="10"/>
    </row>
    <row r="105" spans="1:11" x14ac:dyDescent="0.35">
      <c r="A105" s="46" t="s">
        <v>104</v>
      </c>
      <c r="B105" s="2">
        <v>0.69788125675690738</v>
      </c>
      <c r="C105" s="57">
        <v>0.65673614553170023</v>
      </c>
      <c r="D105" s="57">
        <v>0.64</v>
      </c>
      <c r="E105" s="57">
        <v>0.64</v>
      </c>
      <c r="F105" s="59">
        <v>0.73</v>
      </c>
      <c r="G105" s="59">
        <v>0.71</v>
      </c>
      <c r="H105" s="59">
        <v>0.62</v>
      </c>
      <c r="I105" s="59">
        <v>0.63</v>
      </c>
      <c r="J105" s="59">
        <v>0.55000000000000004</v>
      </c>
      <c r="K105" s="10"/>
    </row>
    <row r="106" spans="1:11" x14ac:dyDescent="0.35">
      <c r="A106" s="46" t="s">
        <v>105</v>
      </c>
      <c r="B106" s="2">
        <v>0.30211874324309262</v>
      </c>
      <c r="C106" s="57">
        <v>0.34326385446829971</v>
      </c>
      <c r="D106" s="57">
        <v>0.36</v>
      </c>
      <c r="E106" s="57">
        <v>0.36</v>
      </c>
      <c r="F106" s="59">
        <v>0.27</v>
      </c>
      <c r="G106" s="59">
        <v>0.28999999999999998</v>
      </c>
      <c r="H106" s="59">
        <v>0.38</v>
      </c>
      <c r="I106" s="59">
        <v>0.37</v>
      </c>
      <c r="J106" s="59">
        <v>0.45</v>
      </c>
      <c r="K106" s="10"/>
    </row>
    <row r="107" spans="1:11" x14ac:dyDescent="0.35">
      <c r="A107" s="46" t="s">
        <v>106</v>
      </c>
      <c r="B107" s="60" t="s">
        <v>107</v>
      </c>
      <c r="C107" s="60" t="s">
        <v>108</v>
      </c>
      <c r="D107" s="60" t="s">
        <v>109</v>
      </c>
      <c r="E107" s="61" t="s">
        <v>110</v>
      </c>
      <c r="F107" s="61" t="s">
        <v>111</v>
      </c>
      <c r="G107" s="59" t="s">
        <v>112</v>
      </c>
      <c r="H107" s="59"/>
      <c r="I107" s="59"/>
      <c r="J107" s="61"/>
    </row>
  </sheetData>
  <mergeCells count="8">
    <mergeCell ref="A84:G84"/>
    <mergeCell ref="A91:G91"/>
    <mergeCell ref="A103:G103"/>
    <mergeCell ref="A1:D1"/>
    <mergeCell ref="A15:G15"/>
    <mergeCell ref="A44:G44"/>
    <mergeCell ref="A58:G58"/>
    <mergeCell ref="A73:G73"/>
  </mergeCells>
  <phoneticPr fontId="12" type="noConversion"/>
  <pageMargins left="0.7" right="0.7" top="0.75" bottom="0.75" header="0.3" footer="0.3"/>
  <pageSetup paperSize="8" fitToHeight="0" orientation="landscape"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152B-3351-4662-905C-D047679B9455}">
  <dimension ref="A1:CL49"/>
  <sheetViews>
    <sheetView zoomScale="85" zoomScaleNormal="85" workbookViewId="0">
      <selection activeCell="L26" sqref="L26"/>
    </sheetView>
  </sheetViews>
  <sheetFormatPr defaultColWidth="8.7265625" defaultRowHeight="14.5" x14ac:dyDescent="0.35"/>
  <cols>
    <col min="1" max="1" width="38.1796875" customWidth="1"/>
    <col min="2" max="2" width="14.453125" customWidth="1"/>
    <col min="3" max="3" width="15.453125" customWidth="1"/>
    <col min="5" max="5" width="8.54296875" customWidth="1"/>
    <col min="6" max="6" width="43.26953125" customWidth="1"/>
    <col min="7" max="7" width="19.1796875" customWidth="1"/>
    <col min="8" max="8" width="27.7265625" customWidth="1"/>
    <col min="10" max="10" width="11.453125" customWidth="1"/>
    <col min="11" max="11" width="48.453125" customWidth="1"/>
    <col min="12" max="12" width="22.26953125" customWidth="1"/>
    <col min="13" max="13" width="12.1796875" customWidth="1"/>
  </cols>
  <sheetData>
    <row r="1" spans="1:90" ht="21" x14ac:dyDescent="0.5">
      <c r="A1" s="4"/>
      <c r="B1" s="3"/>
      <c r="C1" s="3"/>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row>
    <row r="2" spans="1:90" ht="21.5" thickBot="1" x14ac:dyDescent="0.55000000000000004">
      <c r="A2" s="132" t="s">
        <v>113</v>
      </c>
      <c r="B2" s="132"/>
      <c r="C2" s="132"/>
      <c r="D2" s="100"/>
      <c r="E2" s="100"/>
      <c r="F2" s="133" t="s">
        <v>114</v>
      </c>
      <c r="G2" s="133"/>
      <c r="H2" s="133"/>
      <c r="I2" s="9"/>
      <c r="J2" s="9"/>
      <c r="K2" s="134" t="s">
        <v>115</v>
      </c>
      <c r="L2" s="134"/>
      <c r="M2" s="134"/>
      <c r="N2" s="7"/>
      <c r="O2" s="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row>
    <row r="3" spans="1:90" ht="16" thickBot="1" x14ac:dyDescent="0.4">
      <c r="A3" s="63" t="s">
        <v>1</v>
      </c>
      <c r="B3" s="64" t="s">
        <v>2</v>
      </c>
      <c r="C3" s="65" t="s">
        <v>3</v>
      </c>
      <c r="D3" s="97"/>
      <c r="E3" s="97"/>
      <c r="F3" s="63" t="s">
        <v>1</v>
      </c>
      <c r="G3" s="64" t="s">
        <v>2</v>
      </c>
      <c r="H3" s="65" t="s">
        <v>4</v>
      </c>
      <c r="I3" s="97"/>
      <c r="J3" s="97"/>
      <c r="K3" s="63" t="s">
        <v>1</v>
      </c>
      <c r="L3" s="64" t="s">
        <v>2</v>
      </c>
      <c r="M3" s="65" t="s">
        <v>4</v>
      </c>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row>
    <row r="4" spans="1:90" s="67" customFormat="1" ht="15" thickBot="1" x14ac:dyDescent="0.4">
      <c r="A4" s="66" t="s">
        <v>5</v>
      </c>
      <c r="B4" s="91">
        <f>SUM(B5:B16)</f>
        <v>738504.48200000008</v>
      </c>
      <c r="C4" s="102">
        <f>B4/$B$48</f>
        <v>0.46341767379642701</v>
      </c>
      <c r="D4" s="98"/>
      <c r="E4" s="98"/>
      <c r="F4" s="66" t="s">
        <v>5</v>
      </c>
      <c r="G4" s="91">
        <f>SUM(G5:G16)</f>
        <v>725438.48200000008</v>
      </c>
      <c r="H4" s="102">
        <f>G4/$G$48</f>
        <v>0.48635655254548826</v>
      </c>
      <c r="I4" s="98"/>
      <c r="J4" s="98"/>
      <c r="K4" s="68" t="s">
        <v>5</v>
      </c>
      <c r="L4" s="69">
        <f>SUM(L5:L16)</f>
        <v>13066</v>
      </c>
      <c r="M4" s="70">
        <f>L4/$L$48</f>
        <v>0.12806413988454038</v>
      </c>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row>
    <row r="5" spans="1:90" x14ac:dyDescent="0.35">
      <c r="A5" s="103" t="s">
        <v>6</v>
      </c>
      <c r="B5" s="104">
        <v>208740.546</v>
      </c>
      <c r="C5" s="105">
        <v>0.28000000000000003</v>
      </c>
      <c r="D5" s="97"/>
      <c r="E5" s="97"/>
      <c r="F5" s="103" t="s">
        <v>6</v>
      </c>
      <c r="G5" s="104">
        <v>206674.546</v>
      </c>
      <c r="H5" s="105">
        <v>0.28000000000000003</v>
      </c>
      <c r="I5" s="97"/>
      <c r="J5" s="97"/>
      <c r="K5" s="71" t="s">
        <v>9</v>
      </c>
      <c r="L5" s="72">
        <v>4729</v>
      </c>
      <c r="M5" s="73">
        <v>0.36</v>
      </c>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row>
    <row r="6" spans="1:90" x14ac:dyDescent="0.35">
      <c r="A6" s="103" t="s">
        <v>7</v>
      </c>
      <c r="B6" s="104">
        <v>128115.83199999999</v>
      </c>
      <c r="C6" s="105">
        <v>0.17</v>
      </c>
      <c r="D6" s="97"/>
      <c r="E6" s="97"/>
      <c r="F6" s="103" t="s">
        <v>7</v>
      </c>
      <c r="G6" s="104">
        <v>125879.83199999999</v>
      </c>
      <c r="H6" s="105">
        <v>0.17</v>
      </c>
      <c r="I6" s="97"/>
      <c r="J6" s="97"/>
      <c r="K6" s="74" t="s">
        <v>7</v>
      </c>
      <c r="L6" s="75">
        <v>2236</v>
      </c>
      <c r="M6" s="76">
        <v>0.17</v>
      </c>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row>
    <row r="7" spans="1:90" x14ac:dyDescent="0.35">
      <c r="A7" s="103" t="s">
        <v>9</v>
      </c>
      <c r="B7" s="104">
        <v>97292.115000000005</v>
      </c>
      <c r="C7" s="105">
        <v>0.13</v>
      </c>
      <c r="D7" s="97"/>
      <c r="E7" s="97"/>
      <c r="F7" s="103" t="s">
        <v>9</v>
      </c>
      <c r="G7" s="104">
        <v>92563.115000000005</v>
      </c>
      <c r="H7" s="105">
        <v>0.13</v>
      </c>
      <c r="I7" s="97"/>
      <c r="J7" s="97"/>
      <c r="K7" s="77" t="s">
        <v>6</v>
      </c>
      <c r="L7" s="78">
        <v>2066</v>
      </c>
      <c r="M7" s="79">
        <v>0.16</v>
      </c>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row>
    <row r="8" spans="1:90" x14ac:dyDescent="0.35">
      <c r="A8" s="103" t="s">
        <v>8</v>
      </c>
      <c r="B8" s="104">
        <v>90510</v>
      </c>
      <c r="C8" s="105">
        <v>0.12</v>
      </c>
      <c r="D8" s="97"/>
      <c r="E8" s="97"/>
      <c r="F8" s="103" t="s">
        <v>8</v>
      </c>
      <c r="G8" s="104">
        <v>89838</v>
      </c>
      <c r="H8" s="105">
        <v>0.12</v>
      </c>
      <c r="I8" s="97"/>
      <c r="J8" s="97"/>
      <c r="K8" s="74" t="s">
        <v>13</v>
      </c>
      <c r="L8" s="75">
        <v>938</v>
      </c>
      <c r="M8" s="76">
        <v>7.0000000000000007E-2</v>
      </c>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row>
    <row r="9" spans="1:90" x14ac:dyDescent="0.35">
      <c r="A9" s="103" t="s">
        <v>11</v>
      </c>
      <c r="B9" s="104">
        <v>45426</v>
      </c>
      <c r="C9" s="105">
        <v>0.06</v>
      </c>
      <c r="D9" s="97"/>
      <c r="E9" s="97"/>
      <c r="F9" s="103" t="s">
        <v>11</v>
      </c>
      <c r="G9" s="104">
        <v>44967</v>
      </c>
      <c r="H9" s="105">
        <v>0.06</v>
      </c>
      <c r="I9" s="97"/>
      <c r="J9" s="97"/>
      <c r="K9" s="77" t="s">
        <v>8</v>
      </c>
      <c r="L9" s="78">
        <v>672</v>
      </c>
      <c r="M9" s="79">
        <v>0.05</v>
      </c>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row>
    <row r="10" spans="1:90" x14ac:dyDescent="0.35">
      <c r="A10" s="103" t="s">
        <v>12</v>
      </c>
      <c r="B10" s="104">
        <v>44390</v>
      </c>
      <c r="C10" s="105">
        <v>0.06</v>
      </c>
      <c r="D10" s="97"/>
      <c r="E10" s="97"/>
      <c r="F10" s="103" t="s">
        <v>12</v>
      </c>
      <c r="G10" s="104">
        <v>43879</v>
      </c>
      <c r="H10" s="105">
        <v>0.06</v>
      </c>
      <c r="I10" s="97"/>
      <c r="J10" s="97"/>
      <c r="K10" s="74" t="s">
        <v>14</v>
      </c>
      <c r="L10" s="75">
        <v>599</v>
      </c>
      <c r="M10" s="76">
        <v>0.05</v>
      </c>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row>
    <row r="11" spans="1:90" x14ac:dyDescent="0.35">
      <c r="A11" s="103" t="s">
        <v>13</v>
      </c>
      <c r="B11" s="104">
        <v>31895</v>
      </c>
      <c r="C11" s="105">
        <v>0.04</v>
      </c>
      <c r="D11" s="97"/>
      <c r="E11" s="97"/>
      <c r="F11" s="103" t="s">
        <v>15</v>
      </c>
      <c r="G11" s="104">
        <v>31475.56</v>
      </c>
      <c r="H11" s="105">
        <v>0.04</v>
      </c>
      <c r="I11" s="97"/>
      <c r="J11" s="97"/>
      <c r="K11" s="77" t="s">
        <v>10</v>
      </c>
      <c r="L11" s="78">
        <v>591</v>
      </c>
      <c r="M11" s="79">
        <v>0.05</v>
      </c>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row>
    <row r="12" spans="1:90" x14ac:dyDescent="0.35">
      <c r="A12" s="103" t="s">
        <v>15</v>
      </c>
      <c r="B12" s="104">
        <v>31495.56</v>
      </c>
      <c r="C12" s="105">
        <v>0.04</v>
      </c>
      <c r="D12" s="97"/>
      <c r="E12" s="97"/>
      <c r="F12" s="103" t="s">
        <v>13</v>
      </c>
      <c r="G12" s="104">
        <v>30957</v>
      </c>
      <c r="H12" s="105">
        <v>0.04</v>
      </c>
      <c r="I12" s="97"/>
      <c r="J12" s="97"/>
      <c r="K12" s="74" t="s">
        <v>12</v>
      </c>
      <c r="L12" s="75">
        <v>511</v>
      </c>
      <c r="M12" s="76">
        <v>0.04</v>
      </c>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row>
    <row r="13" spans="1:90" x14ac:dyDescent="0.35">
      <c r="A13" s="103" t="s">
        <v>16</v>
      </c>
      <c r="B13" s="104">
        <v>22626.429</v>
      </c>
      <c r="C13" s="105">
        <v>0.03</v>
      </c>
      <c r="D13" s="97"/>
      <c r="E13" s="97"/>
      <c r="F13" s="103" t="s">
        <v>16</v>
      </c>
      <c r="G13" s="104">
        <v>22401.429</v>
      </c>
      <c r="H13" s="105">
        <v>0.03</v>
      </c>
      <c r="I13" s="97"/>
      <c r="J13" s="97"/>
      <c r="K13" s="77" t="s">
        <v>11</v>
      </c>
      <c r="L13" s="78">
        <v>459</v>
      </c>
      <c r="M13" s="79">
        <v>0.04</v>
      </c>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row>
    <row r="14" spans="1:90" x14ac:dyDescent="0.35">
      <c r="A14" s="103" t="s">
        <v>10</v>
      </c>
      <c r="B14" s="104">
        <v>15081</v>
      </c>
      <c r="C14" s="105">
        <v>0.02</v>
      </c>
      <c r="D14" s="97"/>
      <c r="E14" s="97"/>
      <c r="F14" s="103" t="s">
        <v>10</v>
      </c>
      <c r="G14" s="104">
        <v>14490</v>
      </c>
      <c r="H14" s="105">
        <v>0.02</v>
      </c>
      <c r="I14" s="97"/>
      <c r="J14" s="97"/>
      <c r="K14" s="74" t="s">
        <v>16</v>
      </c>
      <c r="L14" s="75">
        <v>225</v>
      </c>
      <c r="M14" s="76">
        <v>0.02</v>
      </c>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row>
    <row r="15" spans="1:90" x14ac:dyDescent="0.35">
      <c r="A15" s="103" t="s">
        <v>14</v>
      </c>
      <c r="B15" s="104">
        <v>12259</v>
      </c>
      <c r="C15" s="105">
        <v>0.02</v>
      </c>
      <c r="D15" s="97"/>
      <c r="E15" s="97"/>
      <c r="F15" s="103" t="s">
        <v>14</v>
      </c>
      <c r="G15" s="104">
        <v>11660</v>
      </c>
      <c r="H15" s="105">
        <v>0.02</v>
      </c>
      <c r="I15" s="97"/>
      <c r="J15" s="97"/>
      <c r="K15" s="77" t="s">
        <v>15</v>
      </c>
      <c r="L15" s="78">
        <v>20</v>
      </c>
      <c r="M15" s="79">
        <v>0</v>
      </c>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row>
    <row r="16" spans="1:90" ht="15" thickBot="1" x14ac:dyDescent="0.4">
      <c r="A16" s="103" t="s">
        <v>17</v>
      </c>
      <c r="B16" s="104">
        <v>10673</v>
      </c>
      <c r="C16" s="105">
        <v>0.01</v>
      </c>
      <c r="D16" s="99"/>
      <c r="E16" s="97"/>
      <c r="F16" s="103" t="s">
        <v>17</v>
      </c>
      <c r="G16" s="104">
        <v>10653</v>
      </c>
      <c r="H16" s="105">
        <v>0.01</v>
      </c>
      <c r="I16" s="97"/>
      <c r="J16" s="97"/>
      <c r="K16" s="80" t="s">
        <v>17</v>
      </c>
      <c r="L16" s="81">
        <v>20</v>
      </c>
      <c r="M16" s="82">
        <v>0</v>
      </c>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row>
    <row r="17" spans="1:90" s="84" customFormat="1" ht="15" thickBot="1" x14ac:dyDescent="0.4">
      <c r="A17" s="83" t="s">
        <v>18</v>
      </c>
      <c r="B17" s="92">
        <f>SUM(B18:B29)</f>
        <v>420487</v>
      </c>
      <c r="C17" s="101">
        <f>B17/$B$48</f>
        <v>0.26385907215338766</v>
      </c>
      <c r="D17" s="97"/>
      <c r="E17" s="97"/>
      <c r="F17" s="123" t="s">
        <v>18</v>
      </c>
      <c r="G17" s="95">
        <f>SUM(G18:G29)</f>
        <v>412218</v>
      </c>
      <c r="H17" s="124">
        <f>G17/$G$48</f>
        <v>0.27636378597461286</v>
      </c>
      <c r="I17" s="97"/>
      <c r="J17" s="97"/>
      <c r="K17" s="123" t="s">
        <v>18</v>
      </c>
      <c r="L17" s="85">
        <f>SUM(L18:L29)</f>
        <v>8269</v>
      </c>
      <c r="M17" s="124">
        <f>L17/$L$48</f>
        <v>8.1047173787330798E-2</v>
      </c>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row>
    <row r="18" spans="1:90" ht="18" customHeight="1" x14ac:dyDescent="0.35">
      <c r="A18" s="106" t="s">
        <v>19</v>
      </c>
      <c r="B18" s="107">
        <v>76362</v>
      </c>
      <c r="C18" s="108">
        <v>0.18160371188645547</v>
      </c>
      <c r="D18" s="97"/>
      <c r="E18" s="97"/>
      <c r="F18" s="106" t="s">
        <v>19</v>
      </c>
      <c r="G18" s="107">
        <v>75055</v>
      </c>
      <c r="H18" s="108">
        <v>0.18207598891848487</v>
      </c>
      <c r="I18" s="97"/>
      <c r="J18" s="97"/>
      <c r="K18" s="106" t="s">
        <v>28</v>
      </c>
      <c r="L18" s="97">
        <v>3236</v>
      </c>
      <c r="M18" s="108">
        <v>0.39134115370661504</v>
      </c>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row>
    <row r="19" spans="1:90" x14ac:dyDescent="0.35">
      <c r="A19" s="109" t="s">
        <v>23</v>
      </c>
      <c r="B19" s="110">
        <v>54535</v>
      </c>
      <c r="C19" s="111">
        <v>0.12969485382425616</v>
      </c>
      <c r="F19" s="109" t="s">
        <v>23</v>
      </c>
      <c r="G19" s="110">
        <v>53905</v>
      </c>
      <c r="H19" s="111">
        <v>0.13076818576578411</v>
      </c>
      <c r="I19" s="97"/>
      <c r="K19" s="109" t="s">
        <v>19</v>
      </c>
      <c r="L19" s="125">
        <v>1307</v>
      </c>
      <c r="M19" s="111">
        <v>0.15806022493650987</v>
      </c>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row>
    <row r="20" spans="1:90" x14ac:dyDescent="0.35">
      <c r="A20" s="106" t="s">
        <v>21</v>
      </c>
      <c r="B20" s="107">
        <v>46333</v>
      </c>
      <c r="C20" s="108">
        <v>0.1101889000135557</v>
      </c>
      <c r="F20" s="106" t="s">
        <v>21</v>
      </c>
      <c r="G20" s="107">
        <v>46022</v>
      </c>
      <c r="H20" s="108">
        <v>0.11164480929993353</v>
      </c>
      <c r="K20" s="106" t="s">
        <v>22</v>
      </c>
      <c r="L20" s="97">
        <v>1170</v>
      </c>
      <c r="M20" s="108">
        <v>0.14149232071592696</v>
      </c>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row>
    <row r="21" spans="1:90" ht="16.5" customHeight="1" x14ac:dyDescent="0.35">
      <c r="A21" s="109" t="s">
        <v>22</v>
      </c>
      <c r="B21" s="110">
        <v>42567</v>
      </c>
      <c r="C21" s="111">
        <v>0.10123261836870105</v>
      </c>
      <c r="F21" s="109" t="s">
        <v>22</v>
      </c>
      <c r="G21" s="110">
        <v>41397</v>
      </c>
      <c r="H21" s="111">
        <v>0.1004250178303713</v>
      </c>
      <c r="K21" s="109" t="s">
        <v>20</v>
      </c>
      <c r="L21" s="125">
        <v>1160</v>
      </c>
      <c r="M21" s="111">
        <v>0.14028298464143185</v>
      </c>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row>
    <row r="22" spans="1:90" x14ac:dyDescent="0.35">
      <c r="A22" s="106" t="s">
        <v>28</v>
      </c>
      <c r="B22" s="107">
        <v>37498</v>
      </c>
      <c r="C22" s="108">
        <v>8.9177548889739749E-2</v>
      </c>
      <c r="F22" s="106" t="s">
        <v>24</v>
      </c>
      <c r="G22" s="107">
        <v>35825</v>
      </c>
      <c r="H22" s="108">
        <v>8.6907898248014398E-2</v>
      </c>
      <c r="K22" s="106" t="s">
        <v>23</v>
      </c>
      <c r="L22" s="97">
        <v>630</v>
      </c>
      <c r="M22" s="108">
        <v>7.6188172693191433E-2</v>
      </c>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row>
    <row r="23" spans="1:90" x14ac:dyDescent="0.35">
      <c r="A23" s="109" t="s">
        <v>24</v>
      </c>
      <c r="B23" s="110">
        <v>35908</v>
      </c>
      <c r="C23" s="111">
        <v>8.5396219145895111E-2</v>
      </c>
      <c r="F23" s="109" t="s">
        <v>28</v>
      </c>
      <c r="G23" s="110">
        <v>34262</v>
      </c>
      <c r="H23" s="111">
        <v>8.3116215206516936E-2</v>
      </c>
      <c r="K23" s="109" t="s">
        <v>14</v>
      </c>
      <c r="L23" s="125">
        <v>316</v>
      </c>
      <c r="M23" s="111">
        <v>3.8215019954045228E-2</v>
      </c>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row>
    <row r="24" spans="1:90" x14ac:dyDescent="0.35">
      <c r="A24" s="106" t="s">
        <v>20</v>
      </c>
      <c r="B24" s="107">
        <v>32517</v>
      </c>
      <c r="C24" s="108">
        <v>7.7331760553834006E-2</v>
      </c>
      <c r="F24" s="106" t="s">
        <v>8</v>
      </c>
      <c r="G24" s="107">
        <v>32148</v>
      </c>
      <c r="H24" s="108">
        <v>7.7987860792105151E-2</v>
      </c>
      <c r="K24" s="106" t="s">
        <v>21</v>
      </c>
      <c r="L24" s="97">
        <v>311</v>
      </c>
      <c r="M24" s="108">
        <v>3.761035191679768E-2</v>
      </c>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row>
    <row r="25" spans="1:90" x14ac:dyDescent="0.35">
      <c r="A25" s="109" t="s">
        <v>8</v>
      </c>
      <c r="B25" s="110">
        <v>32198</v>
      </c>
      <c r="C25" s="111">
        <v>7.657311641025763E-2</v>
      </c>
      <c r="F25" s="109" t="s">
        <v>20</v>
      </c>
      <c r="G25" s="110">
        <v>31357</v>
      </c>
      <c r="H25" s="111">
        <v>7.6068973213202717E-2</v>
      </c>
      <c r="K25" s="109" t="s">
        <v>24</v>
      </c>
      <c r="L25" s="125">
        <v>83</v>
      </c>
      <c r="M25" s="111">
        <v>1.0037489418309347E-2</v>
      </c>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row>
    <row r="26" spans="1:90" x14ac:dyDescent="0.35">
      <c r="A26" s="106" t="s">
        <v>14</v>
      </c>
      <c r="B26" s="107">
        <v>25680</v>
      </c>
      <c r="C26" s="108">
        <v>6.107204265530207E-2</v>
      </c>
      <c r="F26" s="106" t="s">
        <v>14</v>
      </c>
      <c r="G26" s="107">
        <v>25364</v>
      </c>
      <c r="H26" s="108">
        <v>6.1530549369508365E-2</v>
      </c>
      <c r="K26" s="106" t="s">
        <v>8</v>
      </c>
      <c r="L26" s="97">
        <v>50</v>
      </c>
      <c r="M26" s="108">
        <v>6.046680372475511E-3</v>
      </c>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row>
    <row r="27" spans="1:90" x14ac:dyDescent="0.35">
      <c r="A27" s="109" t="s">
        <v>26</v>
      </c>
      <c r="B27" s="110">
        <v>17998</v>
      </c>
      <c r="C27" s="111">
        <v>4.2802750144475335E-2</v>
      </c>
      <c r="F27" s="109" t="s">
        <v>26</v>
      </c>
      <c r="G27" s="110">
        <v>17992</v>
      </c>
      <c r="H27" s="111">
        <v>4.3646808242240757E-2</v>
      </c>
      <c r="K27" s="109" t="s">
        <v>26</v>
      </c>
      <c r="L27" s="125">
        <v>6</v>
      </c>
      <c r="M27" s="111">
        <v>7.2560164469706134E-4</v>
      </c>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row>
    <row r="28" spans="1:90" x14ac:dyDescent="0.35">
      <c r="A28" s="106" t="s">
        <v>27</v>
      </c>
      <c r="B28" s="107">
        <v>10387</v>
      </c>
      <c r="C28" s="108">
        <v>2.4702309464977514E-2</v>
      </c>
      <c r="F28" s="106" t="s">
        <v>27</v>
      </c>
      <c r="G28" s="107">
        <v>10387</v>
      </c>
      <c r="H28" s="108">
        <v>2.5197832214993037E-2</v>
      </c>
      <c r="K28" s="106" t="s">
        <v>27</v>
      </c>
      <c r="L28" s="97">
        <v>0</v>
      </c>
      <c r="M28" s="108">
        <v>0</v>
      </c>
    </row>
    <row r="29" spans="1:90" ht="15" thickBot="1" x14ac:dyDescent="0.4">
      <c r="A29" s="109" t="s">
        <v>25</v>
      </c>
      <c r="B29" s="110">
        <v>8504</v>
      </c>
      <c r="C29" s="111">
        <v>2.0224168642550187E-2</v>
      </c>
      <c r="F29" s="109" t="s">
        <v>25</v>
      </c>
      <c r="G29" s="110">
        <v>8504</v>
      </c>
      <c r="H29" s="111">
        <v>2.0629860898844787E-2</v>
      </c>
      <c r="K29" s="109" t="s">
        <v>25</v>
      </c>
      <c r="L29" s="125">
        <v>0</v>
      </c>
      <c r="M29" s="111">
        <v>0</v>
      </c>
    </row>
    <row r="30" spans="1:90" x14ac:dyDescent="0.35">
      <c r="A30" s="112" t="s">
        <v>29</v>
      </c>
      <c r="B30" s="93">
        <f>SUM(B31:B46)</f>
        <v>409154</v>
      </c>
      <c r="C30" s="113">
        <f>B30/$B$48</f>
        <v>0.2567475208694851</v>
      </c>
      <c r="F30" s="112" t="s">
        <v>29</v>
      </c>
      <c r="G30" s="93">
        <f>SUM(G31:G46)</f>
        <v>336349</v>
      </c>
      <c r="H30" s="113">
        <f>G30/$G$48</f>
        <v>0.22549884538951492</v>
      </c>
      <c r="K30" s="112" t="s">
        <v>29</v>
      </c>
      <c r="L30" s="86">
        <f>SUM(L31:L46)</f>
        <v>72805</v>
      </c>
      <c r="M30" s="113">
        <f>L30/$L$48</f>
        <v>0.71358561949287935</v>
      </c>
      <c r="N30" s="8"/>
    </row>
    <row r="31" spans="1:90" x14ac:dyDescent="0.35">
      <c r="A31" s="106" t="s">
        <v>31</v>
      </c>
      <c r="B31" s="107">
        <v>120585</v>
      </c>
      <c r="C31" s="108">
        <v>0.29471788128675269</v>
      </c>
      <c r="F31" s="106" t="s">
        <v>31</v>
      </c>
      <c r="G31" s="107">
        <v>94870</v>
      </c>
      <c r="H31" s="108">
        <v>0.28205821929008262</v>
      </c>
      <c r="K31" s="106" t="s">
        <v>31</v>
      </c>
      <c r="L31" s="97">
        <v>25715</v>
      </c>
      <c r="M31" s="108">
        <v>0.35320376347778309</v>
      </c>
    </row>
    <row r="32" spans="1:90" x14ac:dyDescent="0.35">
      <c r="A32" s="109" t="s">
        <v>30</v>
      </c>
      <c r="B32" s="110">
        <v>76693</v>
      </c>
      <c r="C32" s="111">
        <v>0.18744286992183873</v>
      </c>
      <c r="F32" s="109" t="s">
        <v>30</v>
      </c>
      <c r="G32" s="110">
        <v>65869</v>
      </c>
      <c r="H32" s="111">
        <v>0.19583527823778277</v>
      </c>
      <c r="K32" s="109" t="s">
        <v>32</v>
      </c>
      <c r="L32" s="125">
        <v>18586</v>
      </c>
      <c r="M32" s="111">
        <v>0.25528466451479981</v>
      </c>
    </row>
    <row r="33" spans="1:13" x14ac:dyDescent="0.35">
      <c r="A33" s="106" t="s">
        <v>33</v>
      </c>
      <c r="B33" s="107">
        <v>58582</v>
      </c>
      <c r="C33" s="108">
        <v>0.1431783631591039</v>
      </c>
      <c r="F33" s="106" t="s">
        <v>33</v>
      </c>
      <c r="G33" s="107">
        <v>55755</v>
      </c>
      <c r="H33" s="108">
        <v>0.16576532113964959</v>
      </c>
      <c r="K33" s="106" t="s">
        <v>30</v>
      </c>
      <c r="L33" s="97">
        <v>10824</v>
      </c>
      <c r="M33" s="108">
        <v>0.14867110775358836</v>
      </c>
    </row>
    <row r="34" spans="1:13" x14ac:dyDescent="0.35">
      <c r="A34" s="109" t="s">
        <v>35</v>
      </c>
      <c r="B34" s="110">
        <v>31272</v>
      </c>
      <c r="C34" s="111">
        <v>7.6430879326610524E-2</v>
      </c>
      <c r="F34" s="109" t="s">
        <v>9</v>
      </c>
      <c r="G34" s="110">
        <v>26633</v>
      </c>
      <c r="H34" s="111">
        <v>7.9182634703834409E-2</v>
      </c>
      <c r="K34" s="109" t="s">
        <v>35</v>
      </c>
      <c r="L34" s="125">
        <v>6564</v>
      </c>
      <c r="M34" s="111">
        <v>9.0158642950346812E-2</v>
      </c>
    </row>
    <row r="35" spans="1:13" x14ac:dyDescent="0.35">
      <c r="A35" s="106" t="s">
        <v>9</v>
      </c>
      <c r="B35" s="107">
        <v>30247</v>
      </c>
      <c r="C35" s="108">
        <v>7.3925710123816463E-2</v>
      </c>
      <c r="F35" s="106" t="s">
        <v>35</v>
      </c>
      <c r="G35" s="107">
        <v>24708</v>
      </c>
      <c r="H35" s="108">
        <v>7.3459412693363146E-2</v>
      </c>
      <c r="K35" s="106" t="s">
        <v>9</v>
      </c>
      <c r="L35" s="97">
        <v>3614</v>
      </c>
      <c r="M35" s="108">
        <v>4.9639447840120872E-2</v>
      </c>
    </row>
    <row r="36" spans="1:13" x14ac:dyDescent="0.35">
      <c r="A36" s="109" t="s">
        <v>34</v>
      </c>
      <c r="B36" s="110">
        <v>25149</v>
      </c>
      <c r="C36" s="111">
        <v>6.1465853932749039E-2</v>
      </c>
      <c r="F36" s="109" t="s">
        <v>34</v>
      </c>
      <c r="G36" s="110">
        <v>22019</v>
      </c>
      <c r="H36" s="111">
        <v>6.5464740492761977E-2</v>
      </c>
      <c r="K36" s="109" t="s">
        <v>34</v>
      </c>
      <c r="L36" s="125">
        <v>3130</v>
      </c>
      <c r="M36" s="111">
        <v>4.2991552777968546E-2</v>
      </c>
    </row>
    <row r="37" spans="1:13" x14ac:dyDescent="0.35">
      <c r="A37" s="106" t="s">
        <v>32</v>
      </c>
      <c r="B37" s="107">
        <v>25064</v>
      </c>
      <c r="C37" s="108">
        <v>6.1258108193980754E-2</v>
      </c>
      <c r="F37" s="106" t="s">
        <v>36</v>
      </c>
      <c r="G37" s="107">
        <v>10574</v>
      </c>
      <c r="H37" s="108">
        <v>3.1437584175960091E-2</v>
      </c>
      <c r="K37" s="106" t="s">
        <v>33</v>
      </c>
      <c r="L37" s="97">
        <v>2827</v>
      </c>
      <c r="M37" s="108">
        <v>3.882975070393517E-2</v>
      </c>
    </row>
    <row r="38" spans="1:13" x14ac:dyDescent="0.35">
      <c r="A38" s="109" t="s">
        <v>36</v>
      </c>
      <c r="B38" s="110">
        <v>10652</v>
      </c>
      <c r="C38" s="111">
        <v>2.6034207168938835E-2</v>
      </c>
      <c r="F38" s="109" t="s">
        <v>7</v>
      </c>
      <c r="G38" s="110">
        <v>8547</v>
      </c>
      <c r="H38" s="111">
        <v>2.5411105726492422E-2</v>
      </c>
      <c r="K38" s="109" t="s">
        <v>23</v>
      </c>
      <c r="L38" s="125">
        <v>557</v>
      </c>
      <c r="M38" s="111">
        <v>7.6505734496257125E-3</v>
      </c>
    </row>
    <row r="39" spans="1:13" x14ac:dyDescent="0.35">
      <c r="A39" s="106" t="s">
        <v>7</v>
      </c>
      <c r="B39" s="107">
        <v>8797</v>
      </c>
      <c r="C39" s="108">
        <v>2.1500461928760321E-2</v>
      </c>
      <c r="F39" s="106" t="s">
        <v>32</v>
      </c>
      <c r="G39" s="107">
        <v>6478</v>
      </c>
      <c r="H39" s="108">
        <v>1.9259756978614474E-2</v>
      </c>
      <c r="K39" s="106" t="s">
        <v>37</v>
      </c>
      <c r="L39" s="97">
        <v>400</v>
      </c>
      <c r="M39" s="108">
        <v>5.4941281505391116E-3</v>
      </c>
    </row>
    <row r="40" spans="1:13" x14ac:dyDescent="0.35">
      <c r="A40" s="109" t="s">
        <v>23</v>
      </c>
      <c r="B40" s="110">
        <v>6330</v>
      </c>
      <c r="C40" s="111">
        <v>1.5470947369450134E-2</v>
      </c>
      <c r="F40" s="109" t="s">
        <v>23</v>
      </c>
      <c r="G40" s="110">
        <v>5773</v>
      </c>
      <c r="H40" s="111">
        <v>1.7163719826727597E-2</v>
      </c>
      <c r="K40" s="109" t="s">
        <v>7</v>
      </c>
      <c r="L40" s="125">
        <v>250</v>
      </c>
      <c r="M40" s="111">
        <v>3.4338300940869445E-3</v>
      </c>
    </row>
    <row r="41" spans="1:13" x14ac:dyDescent="0.35">
      <c r="A41" s="106" t="s">
        <v>37</v>
      </c>
      <c r="B41" s="107">
        <v>4612</v>
      </c>
      <c r="C41" s="108">
        <v>1.1272039378815801E-2</v>
      </c>
      <c r="F41" s="106" t="s">
        <v>37</v>
      </c>
      <c r="G41" s="107">
        <v>4212</v>
      </c>
      <c r="H41" s="108">
        <v>1.252270706914544E-2</v>
      </c>
      <c r="K41" s="106" t="s">
        <v>15</v>
      </c>
      <c r="L41" s="97">
        <v>110</v>
      </c>
      <c r="M41" s="108">
        <v>1.5108852413982556E-3</v>
      </c>
    </row>
    <row r="42" spans="1:13" x14ac:dyDescent="0.35">
      <c r="A42" s="109" t="s">
        <v>8</v>
      </c>
      <c r="B42" s="110">
        <v>3640</v>
      </c>
      <c r="C42" s="111">
        <v>8.8964057543125565E-3</v>
      </c>
      <c r="F42" s="109" t="s">
        <v>8</v>
      </c>
      <c r="G42" s="110">
        <v>3590</v>
      </c>
      <c r="H42" s="111">
        <v>1.0673437411736025E-2</v>
      </c>
      <c r="K42" s="109" t="s">
        <v>14</v>
      </c>
      <c r="L42" s="125">
        <v>100</v>
      </c>
      <c r="M42" s="111">
        <v>1.3735320376347779E-3</v>
      </c>
    </row>
    <row r="43" spans="1:13" x14ac:dyDescent="0.35">
      <c r="A43" s="114" t="s">
        <v>15</v>
      </c>
      <c r="B43" s="115">
        <v>3306</v>
      </c>
      <c r="C43" s="116">
        <v>8.0800872043289319E-3</v>
      </c>
      <c r="F43" s="114" t="s">
        <v>15</v>
      </c>
      <c r="G43" s="115">
        <v>3196</v>
      </c>
      <c r="H43" s="116">
        <v>9.5020350885538524E-3</v>
      </c>
      <c r="K43" s="114" t="s">
        <v>36</v>
      </c>
      <c r="L43" s="126">
        <v>78</v>
      </c>
      <c r="M43" s="116">
        <v>1.0713549893551267E-3</v>
      </c>
    </row>
    <row r="44" spans="1:13" x14ac:dyDescent="0.35">
      <c r="A44" s="109" t="s">
        <v>14</v>
      </c>
      <c r="B44" s="110">
        <v>2193</v>
      </c>
      <c r="C44" s="111">
        <v>5.3598400602218235E-3</v>
      </c>
      <c r="F44" s="109" t="s">
        <v>14</v>
      </c>
      <c r="G44" s="110">
        <v>2093</v>
      </c>
      <c r="H44" s="111">
        <v>6.222703204112395E-3</v>
      </c>
      <c r="K44" s="109" t="s">
        <v>8</v>
      </c>
      <c r="L44" s="125">
        <v>50</v>
      </c>
      <c r="M44" s="111">
        <v>6.8676601881738895E-4</v>
      </c>
    </row>
    <row r="45" spans="1:13" x14ac:dyDescent="0.35">
      <c r="A45" s="117" t="s">
        <v>38</v>
      </c>
      <c r="B45" s="118">
        <v>2032</v>
      </c>
      <c r="C45" s="119">
        <v>4.9663451903195375E-3</v>
      </c>
      <c r="F45" s="117" t="s">
        <v>38</v>
      </c>
      <c r="G45" s="118">
        <v>2032</v>
      </c>
      <c r="H45" s="119">
        <v>6.0413439611831758E-3</v>
      </c>
      <c r="K45" s="117" t="s">
        <v>38</v>
      </c>
      <c r="L45" s="127">
        <v>0</v>
      </c>
      <c r="M45" s="119">
        <v>0</v>
      </c>
    </row>
    <row r="46" spans="1:13" ht="15" thickBot="1" x14ac:dyDescent="0.4">
      <c r="A46" s="109" t="s">
        <v>39</v>
      </c>
      <c r="B46" s="110">
        <v>0</v>
      </c>
      <c r="C46" s="111">
        <v>0</v>
      </c>
      <c r="F46" s="109" t="s">
        <v>39</v>
      </c>
      <c r="G46" s="110">
        <v>0</v>
      </c>
      <c r="H46" s="111">
        <v>0</v>
      </c>
      <c r="K46" s="109" t="s">
        <v>39</v>
      </c>
      <c r="L46" s="125">
        <v>0</v>
      </c>
      <c r="M46" s="111">
        <v>0</v>
      </c>
    </row>
    <row r="47" spans="1:13" s="3" customFormat="1" ht="15" thickBot="1" x14ac:dyDescent="0.4">
      <c r="A47" s="87" t="s">
        <v>40</v>
      </c>
      <c r="B47" s="94">
        <v>25459</v>
      </c>
      <c r="C47" s="88">
        <f>B47/$B$48</f>
        <v>1.5975733180700228E-2</v>
      </c>
      <c r="F47" s="89" t="s">
        <v>40</v>
      </c>
      <c r="G47" s="96">
        <v>17572</v>
      </c>
      <c r="H47" s="88">
        <f>G47/$G$48</f>
        <v>1.1780816090383965E-2</v>
      </c>
      <c r="K47" s="89" t="s">
        <v>40</v>
      </c>
      <c r="L47" s="90">
        <v>7887</v>
      </c>
      <c r="M47" s="88">
        <f>L47/$L$48</f>
        <v>7.7303066835249498E-2</v>
      </c>
    </row>
    <row r="48" spans="1:13" ht="15" thickBot="1" x14ac:dyDescent="0.4">
      <c r="A48" s="120" t="s">
        <v>41</v>
      </c>
      <c r="B48" s="121">
        <f>B4+B17+B30+B47</f>
        <v>1593604.4820000001</v>
      </c>
      <c r="C48" s="122">
        <f>B48/$B$48</f>
        <v>1</v>
      </c>
      <c r="F48" s="120" t="s">
        <v>41</v>
      </c>
      <c r="G48" s="121">
        <f>G4+G17+G30+G47</f>
        <v>1491577.4820000001</v>
      </c>
      <c r="H48" s="122">
        <f>'[1]Lv. toimialoittain'!$G47/$G$47</f>
        <v>1</v>
      </c>
      <c r="K48" s="120" t="s">
        <v>41</v>
      </c>
      <c r="L48" s="128">
        <f>L30+L17+L4+L47</f>
        <v>102027</v>
      </c>
      <c r="M48" s="122">
        <f t="shared" ref="M48" si="0">L48/$L$48</f>
        <v>1</v>
      </c>
    </row>
    <row r="49" spans="1:3" ht="18.5" x14ac:dyDescent="0.45">
      <c r="A49" s="6"/>
      <c r="C49" s="8"/>
    </row>
  </sheetData>
  <mergeCells count="3">
    <mergeCell ref="A2:C2"/>
    <mergeCell ref="F2:H2"/>
    <mergeCell ref="K2:M2"/>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c5aa93-a000-4751-af2d-c6a31d0ab9bd" xsi:nil="true"/>
    <lcf76f155ced4ddcb4097134ff3c332f xmlns="eb22c693-97ac-4ccb-b14f-01181fe0ae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951203446290046A0FE0142CCA0863F" ma:contentTypeVersion="16" ma:contentTypeDescription="Luo uusi asiakirja." ma:contentTypeScope="" ma:versionID="ca4874fdaec46d68c19c1f1dd2c03f54">
  <xsd:schema xmlns:xsd="http://www.w3.org/2001/XMLSchema" xmlns:xs="http://www.w3.org/2001/XMLSchema" xmlns:p="http://schemas.microsoft.com/office/2006/metadata/properties" xmlns:ns2="eb22c693-97ac-4ccb-b14f-01181fe0ae28" xmlns:ns3="95c5aa93-a000-4751-af2d-c6a31d0ab9bd" targetNamespace="http://schemas.microsoft.com/office/2006/metadata/properties" ma:root="true" ma:fieldsID="297ae7c02faa8a3d28888abeb804c99c" ns2:_="" ns3:_="">
    <xsd:import namespace="eb22c693-97ac-4ccb-b14f-01181fe0ae28"/>
    <xsd:import namespace="95c5aa93-a000-4751-af2d-c6a31d0ab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22c693-97ac-4ccb-b14f-01181fe0a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f83a129e-02f3-4c10-aeed-b048f014efe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5c5aa93-a000-4751-af2d-c6a31d0ab9bd"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2e9c19a5-a4e9-4da9-bb6f-386ac0e5581a}" ma:internalName="TaxCatchAll" ma:showField="CatchAllData" ma:web="95c5aa93-a000-4751-af2d-c6a31d0a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C3565-83C1-4A58-BB28-D2C04B88EDFE}">
  <ds:schemaRefs>
    <ds:schemaRef ds:uri="95c5aa93-a000-4751-af2d-c6a31d0ab9bd"/>
    <ds:schemaRef ds:uri="http://schemas.microsoft.com/office/2006/metadata/properties"/>
    <ds:schemaRef ds:uri="eb22c693-97ac-4ccb-b14f-01181fe0ae28"/>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FEC3FD0-5F8A-45D4-820A-E9EB68FA403F}">
  <ds:schemaRefs>
    <ds:schemaRef ds:uri="http://schemas.microsoft.com/sharepoint/v3/contenttype/forms"/>
  </ds:schemaRefs>
</ds:datastoreItem>
</file>

<file path=customXml/itemProps3.xml><?xml version="1.0" encoding="utf-8"?>
<ds:datastoreItem xmlns:ds="http://schemas.openxmlformats.org/officeDocument/2006/customXml" ds:itemID="{89B574ED-C9D8-4315-B7EF-86ADD87C2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22c693-97ac-4ccb-b14f-01181fe0ae28"/>
    <ds:schemaRef ds:uri="95c5aa93-a000-4751-af2d-c6a31d0a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Yleiskuva</vt:lpstr>
      <vt:lpstr>Toimialaluvut</vt:lpstr>
      <vt:lpstr>Lv. toimialoittain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Aalto Tino</dc:creator>
  <cp:keywords/>
  <dc:description/>
  <cp:lastModifiedBy>Kuparinen Noora</cp:lastModifiedBy>
  <cp:revision/>
  <dcterms:created xsi:type="dcterms:W3CDTF">2018-05-17T11:50:26Z</dcterms:created>
  <dcterms:modified xsi:type="dcterms:W3CDTF">2023-06-01T06:21:35Z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0x0101005951203446290046A0FE0142CCA0863F</vt:lpwstr>
  </property>
  <property fmtid="{D5CDD505-2E9C-101B-9397-08002B2CF9AE}" pid="3" name="TyoryhmanNimi">
    <vt:lpwstr>SKOL ry - toimisto</vt:lpwstr>
  </property>
  <property fmtid="{D5CDD505-2E9C-101B-9397-08002B2CF9AE}" pid="4" name="MediaServiceImageTags">
    <vt:lpwstr/>
  </property>
</Properties>
</file>