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teknologiateollisuus-my.sharepoint.com/personal/kristofer_makinen_teknologiateollisuus_fi/Documents/Liikevaihtotilasto 2020/Tilastodata/"/>
    </mc:Choice>
  </mc:AlternateContent>
  <xr:revisionPtr revIDLastSave="2853" documentId="8_{D559CD84-1837-4A6E-B473-55A9BD97E312}" xr6:coauthVersionLast="45" xr6:coauthVersionMax="47" xr10:uidLastSave="{511B1BAD-FE2C-42D9-9FD6-8400B8D860E0}"/>
  <bookViews>
    <workbookView xWindow="2100" yWindow="-13995" windowWidth="6405" windowHeight="3270" tabRatio="824" activeTab="1" xr2:uid="{00000000-000D-0000-FFFF-FFFF00000000}"/>
  </bookViews>
  <sheets>
    <sheet name="Yleiskuva" sheetId="9" r:id="rId1"/>
    <sheet name="Toimialaluvut" sheetId="20" r:id="rId2"/>
    <sheet name="Lv. toimialoittain" sheetId="21" r:id="rId3"/>
  </sheets>
  <definedNames>
    <definedName name="_MailAutoSig" localSheetId="1">Toimialaluvut!$A$21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20" l="1"/>
  <c r="B9" i="20" l="1"/>
  <c r="B8" i="20"/>
  <c r="B7" i="20"/>
  <c r="B50" i="21"/>
  <c r="C53" i="21"/>
  <c r="B53" i="21"/>
  <c r="C50" i="21" s="1"/>
  <c r="B52" i="21"/>
  <c r="B51" i="21"/>
  <c r="E81" i="20"/>
  <c r="C81" i="20"/>
  <c r="D81" i="20"/>
  <c r="B81" i="20"/>
  <c r="E58" i="20"/>
  <c r="B17" i="21"/>
  <c r="B30" i="21"/>
  <c r="B4" i="21"/>
  <c r="G30" i="21"/>
  <c r="L4" i="21"/>
  <c r="L17" i="21"/>
  <c r="L30" i="21"/>
  <c r="G17" i="21"/>
  <c r="G4" i="21"/>
  <c r="C52" i="21" l="1"/>
  <c r="C51" i="21"/>
  <c r="H48" i="21"/>
  <c r="G48" i="21"/>
  <c r="C6" i="20"/>
  <c r="H47" i="21" l="1"/>
  <c r="H8" i="21"/>
  <c r="H12" i="21"/>
  <c r="H16" i="21"/>
  <c r="H20" i="21"/>
  <c r="H24" i="21"/>
  <c r="H28" i="21"/>
  <c r="H32" i="21"/>
  <c r="H36" i="21"/>
  <c r="H40" i="21"/>
  <c r="H44" i="21"/>
  <c r="H5" i="21"/>
  <c r="H9" i="21"/>
  <c r="H13" i="21"/>
  <c r="H21" i="21"/>
  <c r="H25" i="21"/>
  <c r="H29" i="21"/>
  <c r="H33" i="21"/>
  <c r="H37" i="21"/>
  <c r="H41" i="21"/>
  <c r="H45" i="21"/>
  <c r="H11" i="21"/>
  <c r="H19" i="21"/>
  <c r="H31" i="21"/>
  <c r="H43" i="21"/>
  <c r="H6" i="21"/>
  <c r="H10" i="21"/>
  <c r="H14" i="21"/>
  <c r="H18" i="21"/>
  <c r="H22" i="21"/>
  <c r="H26" i="21"/>
  <c r="H34" i="21"/>
  <c r="H38" i="21"/>
  <c r="H42" i="21"/>
  <c r="H46" i="21"/>
  <c r="H7" i="21"/>
  <c r="H15" i="21"/>
  <c r="H23" i="21"/>
  <c r="H27" i="21"/>
  <c r="H35" i="21"/>
  <c r="H39" i="21"/>
  <c r="H4" i="21"/>
  <c r="H17" i="21"/>
  <c r="H30" i="21"/>
  <c r="C8" i="20"/>
  <c r="C7" i="20"/>
  <c r="C9" i="20"/>
  <c r="L48" i="21" l="1"/>
  <c r="B48" i="21"/>
  <c r="H63" i="20"/>
  <c r="E63" i="20"/>
  <c r="H62" i="20"/>
  <c r="E62" i="20"/>
  <c r="H61" i="20"/>
  <c r="E61" i="20"/>
  <c r="C7" i="21" l="1"/>
  <c r="C11" i="21"/>
  <c r="C15" i="21"/>
  <c r="C19" i="21"/>
  <c r="C23" i="21"/>
  <c r="C27" i="21"/>
  <c r="C31" i="21"/>
  <c r="C35" i="21"/>
  <c r="C39" i="21"/>
  <c r="C43" i="21"/>
  <c r="C22" i="21"/>
  <c r="C42" i="21"/>
  <c r="C8" i="21"/>
  <c r="C12" i="21"/>
  <c r="C16" i="21"/>
  <c r="C20" i="21"/>
  <c r="C24" i="21"/>
  <c r="C28" i="21"/>
  <c r="C32" i="21"/>
  <c r="C36" i="21"/>
  <c r="C40" i="21"/>
  <c r="C44" i="21"/>
  <c r="C6" i="21"/>
  <c r="C14" i="21"/>
  <c r="C26" i="21"/>
  <c r="C34" i="21"/>
  <c r="C46" i="21"/>
  <c r="C5" i="21"/>
  <c r="C9" i="21"/>
  <c r="C13" i="21"/>
  <c r="C21" i="21"/>
  <c r="C25" i="21"/>
  <c r="C29" i="21"/>
  <c r="C33" i="21"/>
  <c r="C37" i="21"/>
  <c r="C41" i="21"/>
  <c r="C45" i="21"/>
  <c r="C10" i="21"/>
  <c r="C18" i="21"/>
  <c r="C30" i="21"/>
  <c r="C38" i="21"/>
  <c r="C17" i="21"/>
  <c r="C4" i="21"/>
  <c r="M6" i="21"/>
  <c r="M46" i="21"/>
  <c r="M7" i="21"/>
  <c r="M11" i="21"/>
  <c r="M15" i="21"/>
  <c r="M19" i="21"/>
  <c r="M23" i="21"/>
  <c r="M27" i="21"/>
  <c r="M31" i="21"/>
  <c r="M35" i="21"/>
  <c r="M39" i="21"/>
  <c r="M43" i="21"/>
  <c r="M47" i="21"/>
  <c r="M8" i="21"/>
  <c r="M12" i="21"/>
  <c r="M16" i="21"/>
  <c r="M20" i="21"/>
  <c r="M24" i="21"/>
  <c r="M28" i="21"/>
  <c r="M32" i="21"/>
  <c r="M36" i="21"/>
  <c r="M40" i="21"/>
  <c r="M44" i="21"/>
  <c r="M5" i="21"/>
  <c r="M9" i="21"/>
  <c r="M13" i="21"/>
  <c r="M21" i="21"/>
  <c r="M25" i="21"/>
  <c r="M29" i="21"/>
  <c r="M33" i="21"/>
  <c r="M37" i="21"/>
  <c r="M41" i="21"/>
  <c r="M45" i="21"/>
  <c r="M10" i="21"/>
  <c r="M14" i="21"/>
  <c r="M18" i="21"/>
  <c r="M22" i="21"/>
  <c r="M26" i="21"/>
  <c r="M34" i="21"/>
  <c r="M38" i="21"/>
  <c r="M42" i="21"/>
  <c r="M17" i="21"/>
  <c r="M30" i="21"/>
  <c r="M48" i="21"/>
  <c r="M4" i="21"/>
  <c r="C48" i="21"/>
  <c r="C47" i="21"/>
</calcChain>
</file>

<file path=xl/sharedStrings.xml><?xml version="1.0" encoding="utf-8"?>
<sst xmlns="http://schemas.openxmlformats.org/spreadsheetml/2006/main" count="258" uniqueCount="118">
  <si>
    <t>Kokonaisliikevaihto (1000 EUR), arvio</t>
  </si>
  <si>
    <t>Yhteensä</t>
  </si>
  <si>
    <t>Teollisuus (sis. johdon konsultoinnin)</t>
  </si>
  <si>
    <t>Talonrakennus</t>
  </si>
  <si>
    <t>Yhdyskunta</t>
  </si>
  <si>
    <t>Muita lukuja</t>
  </si>
  <si>
    <t>Henkilömäärä</t>
  </si>
  <si>
    <t>Laskutus / henkilö</t>
  </si>
  <si>
    <t>Vastanneiden yritysten liikevaihto</t>
  </si>
  <si>
    <t>Suurimmat toimialat, % vastanneiden liikevaihdosta</t>
  </si>
  <si>
    <t>Toimiala</t>
  </si>
  <si>
    <t>2019</t>
  </si>
  <si>
    <t>2018</t>
  </si>
  <si>
    <t>2017</t>
  </si>
  <si>
    <t>2016</t>
  </si>
  <si>
    <t>2015</t>
  </si>
  <si>
    <t>2014</t>
  </si>
  <si>
    <t>Prosessisuunnittelu</t>
  </si>
  <si>
    <t>Rakennetekniikka</t>
  </si>
  <si>
    <t>LVI-tekniikka</t>
  </si>
  <si>
    <t>Rakennuttaminen, talonrakennus</t>
  </si>
  <si>
    <t>Sähkö- ja teletekniikka</t>
  </si>
  <si>
    <t>Tie-, katu- ja aluetekniikka</t>
  </si>
  <si>
    <t>Laiva- ja meritekniikka</t>
  </si>
  <si>
    <t>Tehdas- ja laitossuunnittelu</t>
  </si>
  <si>
    <t>Rakennuttaminen, yhdyskunta</t>
  </si>
  <si>
    <t>Talonrakennus, valvonta ja tarkastus</t>
  </si>
  <si>
    <t>Energiatekniikka</t>
  </si>
  <si>
    <t>Geo- ja kallionrakennustekniikka</t>
  </si>
  <si>
    <t>Ympäristösuunnittelu</t>
  </si>
  <si>
    <t>Johdon konsultointi, julkinen sektori</t>
  </si>
  <si>
    <t>Vesihuoltotekniikka</t>
  </si>
  <si>
    <t>Koneenrakennustekniikka</t>
  </si>
  <si>
    <t>Puunjalostustekniikka</t>
  </si>
  <si>
    <t>Vuosi</t>
  </si>
  <si>
    <t>Teollisuus</t>
  </si>
  <si>
    <t>Valtio</t>
  </si>
  <si>
    <t>Kuntasektori</t>
  </si>
  <si>
    <t>Rakennusliikkeet</t>
  </si>
  <si>
    <t>Kauppa, pankit, vakuutusyhtiöt, sijoitusyhtiöt, jne.</t>
  </si>
  <si>
    <t>Asunto- ja kiinteistöyhtiöt, pientalorakentajat</t>
  </si>
  <si>
    <t>Muut</t>
  </si>
  <si>
    <t>2017: Alle 100 henkilöä</t>
  </si>
  <si>
    <t>2017:Yli 100 henkilöä</t>
  </si>
  <si>
    <t>Aikapalkkio kustannusten mukaan</t>
  </si>
  <si>
    <t>Aikapalkkio henkilöryhmittäin (E…07)</t>
  </si>
  <si>
    <t>Aikapalkkio kattohinta</t>
  </si>
  <si>
    <t>Aikapalkkio yhteensä</t>
  </si>
  <si>
    <t>Kiinteä kokonaispalkkio</t>
  </si>
  <si>
    <t>Tavoitehinta/-palkkio</t>
  </si>
  <si>
    <t>Kokonaispalkkio</t>
  </si>
  <si>
    <t>Muu palkkioperuste esim. yksikköpalkkio</t>
  </si>
  <si>
    <t>2017: Yli 100 henkilöä</t>
  </si>
  <si>
    <t>Hintakilpailu</t>
  </si>
  <si>
    <t>Tarjouskilpailu arviointikriteereillä, laatu, tms.</t>
  </si>
  <si>
    <t>Suora neuvottelutilaus</t>
  </si>
  <si>
    <t>Vuosi-/kumppanuus-/puitesopimus</t>
  </si>
  <si>
    <t>Muu tapa</t>
  </si>
  <si>
    <t>Investointityyppi</t>
  </si>
  <si>
    <t>Kaikki</t>
  </si>
  <si>
    <t>Investoinnit yhteensä</t>
  </si>
  <si>
    <t>Uudistuotanto investoinneista</t>
  </si>
  <si>
    <t>Korjaustuotanto investoinneista</t>
  </si>
  <si>
    <t>Käyttö- ja kunnossapito</t>
  </si>
  <si>
    <t>EU-maat</t>
  </si>
  <si>
    <t>Muu Eurooppa</t>
  </si>
  <si>
    <t>Pohjois-Amerikka</t>
  </si>
  <si>
    <t>Afrikka ja Lähi-Itä</t>
  </si>
  <si>
    <t>Keski- ja Etelä-Amerikka</t>
  </si>
  <si>
    <t>Kauko-Itä ja Oseania</t>
  </si>
  <si>
    <t>Vientiliikevaihdon jakautuminen suoraan ja välilliseen vientiin</t>
  </si>
  <si>
    <t>Sarake1</t>
  </si>
  <si>
    <t>Suora vienti %</t>
  </si>
  <si>
    <t>Välillinen vienti %</t>
  </si>
  <si>
    <t>Vientiliikevaihto</t>
  </si>
  <si>
    <t>229 MEUR</t>
  </si>
  <si>
    <t>258MEUR</t>
  </si>
  <si>
    <t>238 MEUR</t>
  </si>
  <si>
    <t>Liikevaihto</t>
  </si>
  <si>
    <t xml:space="preserve">%-osuus </t>
  </si>
  <si>
    <t>%-osuus</t>
  </si>
  <si>
    <t>Rakennuttaminen</t>
  </si>
  <si>
    <t>Geotekniikka</t>
  </si>
  <si>
    <t>Valvonta ja tarkastus</t>
  </si>
  <si>
    <t>Kuntoarviointi ja -tutkimus</t>
  </si>
  <si>
    <t>Arkkitehtuuri ja sisustussuunnittelu</t>
  </si>
  <si>
    <t>Kiinteistöjohtaminen ja ylläpito</t>
  </si>
  <si>
    <t>Rakennusautomaatio</t>
  </si>
  <si>
    <t>Akustiikka</t>
  </si>
  <si>
    <t>Liikennetekniikka</t>
  </si>
  <si>
    <t>Siltatekniikka</t>
  </si>
  <si>
    <t>Geotekniikka ja kallionrakennustekniikka</t>
  </si>
  <si>
    <t>Mittaus- ja kartoitustekniikka</t>
  </si>
  <si>
    <t>Yhdyskuntasuunnittelu ja kaavoitus</t>
  </si>
  <si>
    <t>Vesirakennustekniikka</t>
  </si>
  <si>
    <t>Maisemasuunnittelu</t>
  </si>
  <si>
    <t>Teollisuusautomaatio</t>
  </si>
  <si>
    <t>Tutkimus ja kehitys</t>
  </si>
  <si>
    <t>Logistiikka</t>
  </si>
  <si>
    <t>Maa- ja metsätaloussuunnittelu</t>
  </si>
  <si>
    <t>Muut alat</t>
  </si>
  <si>
    <t>2020</t>
  </si>
  <si>
    <t>Liikevaihto toimialoittain 2020, kotimaa (62 vastausta), 1000 EUR</t>
  </si>
  <si>
    <t>Sähkö- ja teletekniikka, talonrakennus</t>
  </si>
  <si>
    <t>Sähkö- ja teletekniikka, teollisuus</t>
  </si>
  <si>
    <t>205 MEUR</t>
  </si>
  <si>
    <t>Toimeksiantajaryhmien osuus, % vastanneiden kotimaan liikevaihdosta (62 vastausta)</t>
  </si>
  <si>
    <r>
      <t>Palkkiomuotojen osuus, % vastanneiden kotimaa</t>
    </r>
    <r>
      <rPr>
        <sz val="16"/>
        <rFont val="Calibri Light"/>
        <family val="2"/>
        <scheme val="major"/>
      </rPr>
      <t>n liikevaihdosta (57 vastausta)</t>
    </r>
  </si>
  <si>
    <t>Liikevaihto tilaustavan mukaan, % vastanneiden kotimaan liikevaihdosta (52 vastausta)</t>
  </si>
  <si>
    <t>Investoinnit ja käyttö- ja kunnossapito % liikevaihdosta (51 vastausta)</t>
  </si>
  <si>
    <t>Vientiliikevaihdon alueellinen jakautuminen (29 vastausta)</t>
  </si>
  <si>
    <t>Liikevaihto toimialoittain 2020 ( 62 vastausta), 1000 EUR</t>
  </si>
  <si>
    <t>Liikevaihto toimialoittain 2020, vienti (28 vastausta), 1000 EUR</t>
  </si>
  <si>
    <t>talo</t>
  </si>
  <si>
    <t>yhd</t>
  </si>
  <si>
    <t>teo</t>
  </si>
  <si>
    <t>yht</t>
  </si>
  <si>
    <t>SKOL RY:N JÄSENYRITYSTEN LIIKEVAIHTO JA HENKILÖMÄÄRÄ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</si>
</sst>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0"/>
      <color theme="1"/>
      <name val="Arial"/>
      <family val="2"/>
    </font>
    <font>
      <sz val="11"/>
      <color rgb="FFFF0000"/>
      <name val="Calibri"/>
      <family val="2"/>
      <scheme val="minor"/>
    </font>
    <font>
      <b/>
      <sz val="11"/>
      <name val="Calibri"/>
      <family val="2"/>
      <scheme val="minor"/>
    </font>
    <font>
      <sz val="11"/>
      <name val="Calibri"/>
      <family val="2"/>
      <scheme val="minor"/>
    </font>
    <font>
      <sz val="11"/>
      <color theme="1"/>
      <name val="Calibri"/>
      <family val="2"/>
      <scheme val="minor"/>
    </font>
    <font>
      <b/>
      <sz val="14"/>
      <color theme="1"/>
      <name val="Calibri"/>
      <family val="2"/>
      <scheme val="minor"/>
    </font>
    <font>
      <b/>
      <sz val="16"/>
      <name val="Calibri"/>
      <family val="2"/>
      <scheme val="minor"/>
    </font>
    <font>
      <b/>
      <sz val="10"/>
      <color theme="1"/>
      <name val="Arial"/>
      <family val="2"/>
    </font>
    <font>
      <b/>
      <sz val="12"/>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sz val="20"/>
      <color theme="3"/>
      <name val="Calibri Light"/>
      <family val="2"/>
      <scheme val="major"/>
    </font>
    <font>
      <sz val="16"/>
      <color theme="1"/>
      <name val="Calibri Light"/>
      <family val="2"/>
      <scheme val="major"/>
    </font>
    <font>
      <b/>
      <sz val="14"/>
      <name val="Calibri"/>
      <family val="2"/>
      <scheme val="minor"/>
    </font>
    <font>
      <sz val="12"/>
      <color theme="3"/>
      <name val="Calibri Light"/>
      <family val="2"/>
      <scheme val="major"/>
    </font>
    <font>
      <sz val="11"/>
      <color theme="3"/>
      <name val="Calibri Light"/>
      <family val="2"/>
      <scheme val="major"/>
    </font>
    <font>
      <b/>
      <sz val="12"/>
      <name val="Calibri"/>
      <family val="2"/>
      <scheme val="minor"/>
    </font>
    <font>
      <sz val="16"/>
      <name val="Calibri Light"/>
      <family val="2"/>
      <scheme val="major"/>
    </font>
    <font>
      <sz val="8"/>
      <name val="Calibri"/>
      <family val="2"/>
      <scheme val="minor"/>
    </font>
    <font>
      <sz val="11"/>
      <color theme="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79998168889431442"/>
        <bgColor theme="9" tint="0.79998168889431442"/>
      </patternFill>
    </fill>
  </fills>
  <borders count="42">
    <border>
      <left/>
      <right/>
      <top/>
      <bottom/>
      <diagonal/>
    </border>
    <border>
      <left/>
      <right/>
      <top/>
      <bottom style="thick">
        <color theme="4" tint="0.499984740745262"/>
      </bottom>
      <diagonal/>
    </border>
    <border>
      <left/>
      <right/>
      <top/>
      <bottom style="medium">
        <color theme="4" tint="0.39997558519241921"/>
      </bottom>
      <diagonal/>
    </border>
    <border>
      <left style="thin">
        <color indexed="64"/>
      </left>
      <right/>
      <top style="thin">
        <color indexed="64"/>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medium">
        <color theme="9" tint="-0.249977111117893"/>
      </bottom>
      <diagonal/>
    </border>
    <border>
      <left style="thin">
        <color theme="9" tint="-0.249977111117893"/>
      </left>
      <right style="thin">
        <color theme="9" tint="-0.249977111117893"/>
      </right>
      <top/>
      <bottom style="thin">
        <color theme="9" tint="-0.249977111117893"/>
      </bottom>
      <diagonal/>
    </border>
    <border>
      <left style="thin">
        <color theme="9"/>
      </left>
      <right style="thin">
        <color theme="9"/>
      </right>
      <top style="thin">
        <color theme="9"/>
      </top>
      <bottom style="thin">
        <color theme="9"/>
      </bottom>
      <diagonal/>
    </border>
    <border>
      <left style="thin">
        <color rgb="FF0070C0"/>
      </left>
      <right/>
      <top style="thin">
        <color rgb="FF0070C0"/>
      </top>
      <bottom/>
      <diagonal/>
    </border>
    <border>
      <left style="thin">
        <color indexed="64"/>
      </left>
      <right style="thin">
        <color theme="9"/>
      </right>
      <top style="thin">
        <color indexed="64"/>
      </top>
      <bottom style="thin">
        <color theme="9"/>
      </bottom>
      <diagonal/>
    </border>
    <border>
      <left style="thin">
        <color theme="9"/>
      </left>
      <right style="thin">
        <color theme="9"/>
      </right>
      <top style="thin">
        <color indexed="64"/>
      </top>
      <bottom style="thin">
        <color theme="9"/>
      </bottom>
      <diagonal/>
    </border>
    <border>
      <left style="thin">
        <color theme="9"/>
      </left>
      <right style="thin">
        <color indexed="64"/>
      </right>
      <top style="thin">
        <color indexed="64"/>
      </top>
      <bottom style="thin">
        <color theme="9"/>
      </bottom>
      <diagonal/>
    </border>
    <border>
      <left style="thin">
        <color indexed="64"/>
      </left>
      <right style="thin">
        <color theme="9"/>
      </right>
      <top style="thin">
        <color theme="9"/>
      </top>
      <bottom style="thin">
        <color theme="9"/>
      </bottom>
      <diagonal/>
    </border>
    <border>
      <left style="thin">
        <color theme="9"/>
      </left>
      <right style="thin">
        <color indexed="64"/>
      </right>
      <top style="thin">
        <color theme="9"/>
      </top>
      <bottom style="thin">
        <color theme="9"/>
      </bottom>
      <diagonal/>
    </border>
    <border>
      <left style="thin">
        <color indexed="64"/>
      </left>
      <right style="thin">
        <color theme="9"/>
      </right>
      <top style="thin">
        <color theme="9"/>
      </top>
      <bottom style="medium">
        <color indexed="64"/>
      </bottom>
      <diagonal/>
    </border>
    <border>
      <left style="thin">
        <color theme="9"/>
      </left>
      <right style="thin">
        <color theme="9"/>
      </right>
      <top style="thin">
        <color theme="9"/>
      </top>
      <bottom style="medium">
        <color indexed="64"/>
      </bottom>
      <diagonal/>
    </border>
    <border>
      <left style="thin">
        <color theme="9"/>
      </left>
      <right style="thin">
        <color indexed="64"/>
      </right>
      <top style="thin">
        <color theme="9"/>
      </top>
      <bottom style="medium">
        <color indexed="64"/>
      </bottom>
      <diagonal/>
    </border>
    <border>
      <left style="thin">
        <color indexed="64"/>
      </left>
      <right style="thin">
        <color theme="9"/>
      </right>
      <top style="medium">
        <color indexed="64"/>
      </top>
      <bottom style="medium">
        <color indexed="64"/>
      </bottom>
      <diagonal/>
    </border>
    <border>
      <left style="thin">
        <color theme="9"/>
      </left>
      <right style="thin">
        <color indexed="64"/>
      </right>
      <top style="medium">
        <color indexed="64"/>
      </top>
      <bottom style="medium">
        <color indexed="64"/>
      </bottom>
      <diagonal/>
    </border>
    <border>
      <left style="thin">
        <color theme="9"/>
      </left>
      <right/>
      <top style="thin">
        <color rgb="FF0070C0"/>
      </top>
      <bottom/>
      <diagonal/>
    </border>
    <border>
      <left style="thin">
        <color theme="9"/>
      </left>
      <right style="thin">
        <color rgb="FF0070C0"/>
      </right>
      <top style="thin">
        <color rgb="FF0070C0"/>
      </top>
      <bottom/>
      <diagonal/>
    </border>
    <border>
      <left style="thin">
        <color theme="9"/>
      </left>
      <right/>
      <top style="thin">
        <color theme="9"/>
      </top>
      <bottom/>
      <diagonal/>
    </border>
    <border>
      <left style="thin">
        <color theme="9"/>
      </left>
      <right/>
      <top style="medium">
        <color indexed="64"/>
      </top>
      <bottom/>
      <diagonal/>
    </border>
    <border>
      <left style="thin">
        <color rgb="FF0070C0"/>
      </left>
      <right/>
      <top style="medium">
        <color indexed="64"/>
      </top>
      <bottom style="thin">
        <color rgb="FF0070C0"/>
      </bottom>
      <diagonal/>
    </border>
    <border>
      <left style="thin">
        <color theme="9"/>
      </left>
      <right/>
      <top style="medium">
        <color indexed="64"/>
      </top>
      <bottom style="thin">
        <color rgb="FF0070C0"/>
      </bottom>
      <diagonal/>
    </border>
    <border>
      <left style="thin">
        <color theme="9"/>
      </left>
      <right style="thin">
        <color rgb="FF0070C0"/>
      </right>
      <top style="medium">
        <color indexed="64"/>
      </top>
      <bottom style="thin">
        <color rgb="FF0070C0"/>
      </bottom>
      <diagonal/>
    </border>
    <border>
      <left style="thin">
        <color theme="9"/>
      </left>
      <right/>
      <top/>
      <bottom/>
      <diagonal/>
    </border>
    <border>
      <left style="thin">
        <color theme="9"/>
      </left>
      <right/>
      <top style="thick">
        <color theme="4"/>
      </top>
      <bottom/>
      <diagonal/>
    </border>
    <border>
      <left style="thin">
        <color theme="9"/>
      </left>
      <right style="thin">
        <color theme="9"/>
      </right>
      <top style="thick">
        <color theme="4"/>
      </top>
      <bottom/>
      <diagonal/>
    </border>
    <border>
      <left style="thin">
        <color theme="9"/>
      </left>
      <right/>
      <top style="thin">
        <color indexed="64"/>
      </top>
      <bottom/>
      <diagonal/>
    </border>
    <border>
      <left style="thin">
        <color theme="9"/>
      </left>
      <right style="thin">
        <color indexed="64"/>
      </right>
      <top style="thin">
        <color indexed="64"/>
      </top>
      <bottom/>
      <diagonal/>
    </border>
    <border>
      <left style="thin">
        <color indexed="64"/>
      </left>
      <right/>
      <top style="thin">
        <color theme="9"/>
      </top>
      <bottom/>
      <diagonal/>
    </border>
    <border>
      <left style="thin">
        <color theme="9"/>
      </left>
      <right style="thin">
        <color indexed="64"/>
      </right>
      <top style="thin">
        <color theme="9"/>
      </top>
      <bottom/>
      <diagonal/>
    </border>
    <border>
      <left style="thin">
        <color indexed="64"/>
      </left>
      <right/>
      <top style="medium">
        <color indexed="64"/>
      </top>
      <bottom/>
      <diagonal/>
    </border>
    <border>
      <left style="thin">
        <color theme="9"/>
      </left>
      <right style="thin">
        <color indexed="64"/>
      </right>
      <top style="medium">
        <color indexed="64"/>
      </top>
      <bottom/>
      <diagonal/>
    </border>
    <border>
      <left style="thin">
        <color indexed="64"/>
      </left>
      <right/>
      <top style="medium">
        <color indexed="64"/>
      </top>
      <bottom style="thin">
        <color indexed="64"/>
      </bottom>
      <diagonal/>
    </border>
    <border>
      <left style="thin">
        <color theme="9"/>
      </left>
      <right/>
      <top style="medium">
        <color indexed="64"/>
      </top>
      <bottom style="thin">
        <color indexed="64"/>
      </bottom>
      <diagonal/>
    </border>
    <border>
      <left style="thin">
        <color theme="9"/>
      </left>
      <right style="thin">
        <color indexed="64"/>
      </right>
      <top style="medium">
        <color indexed="64"/>
      </top>
      <bottom style="thin">
        <color indexed="64"/>
      </bottom>
      <diagonal/>
    </border>
    <border>
      <left style="thin">
        <color theme="9"/>
      </left>
      <right style="thin">
        <color theme="9"/>
      </right>
      <top style="thin">
        <color theme="9"/>
      </top>
      <bottom/>
      <diagonal/>
    </border>
    <border>
      <left style="thin">
        <color theme="9"/>
      </left>
      <right style="thin">
        <color theme="9"/>
      </right>
      <top style="medium">
        <color indexed="64"/>
      </top>
      <bottom/>
      <diagonal/>
    </border>
    <border>
      <left style="thin">
        <color theme="9"/>
      </left>
      <right/>
      <top style="medium">
        <color indexed="64"/>
      </top>
      <bottom style="thin">
        <color theme="9"/>
      </bottom>
      <diagonal/>
    </border>
    <border>
      <left style="thin">
        <color theme="9"/>
      </left>
      <right style="thin">
        <color theme="9"/>
      </right>
      <top style="medium">
        <color indexed="64"/>
      </top>
      <bottom style="thin">
        <color theme="9"/>
      </bottom>
      <diagonal/>
    </border>
  </borders>
  <cellStyleXfs count="9">
    <xf numFmtId="0" fontId="0" fillId="0" borderId="0"/>
    <xf numFmtId="0" fontId="2" fillId="0" borderId="0"/>
    <xf numFmtId="9" fontId="6" fillId="0" borderId="0" applyFont="0" applyFill="0" applyBorder="0" applyAlignment="0" applyProtection="0"/>
    <xf numFmtId="0" fontId="2" fillId="0" borderId="0"/>
    <xf numFmtId="9" fontId="2" fillId="0" borderId="0" applyFont="0" applyFill="0" applyBorder="0" applyAlignment="0" applyProtection="0"/>
    <xf numFmtId="0" fontId="11"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3" fillId="0" borderId="0" applyNumberFormat="0" applyFill="0" applyBorder="0" applyAlignment="0" applyProtection="0"/>
  </cellStyleXfs>
  <cellXfs count="114">
    <xf numFmtId="0" fontId="0" fillId="0" borderId="0" xfId="0"/>
    <xf numFmtId="9" fontId="0" fillId="0" borderId="0" xfId="0" applyNumberFormat="1"/>
    <xf numFmtId="0" fontId="0" fillId="0" borderId="0" xfId="0" applyAlignment="1">
      <alignment horizontal="left"/>
    </xf>
    <xf numFmtId="0" fontId="3" fillId="0" borderId="0" xfId="0" applyFont="1"/>
    <xf numFmtId="9" fontId="3" fillId="0" borderId="0" xfId="0" applyNumberFormat="1" applyFont="1"/>
    <xf numFmtId="0" fontId="4" fillId="0" borderId="0" xfId="0" applyFont="1"/>
    <xf numFmtId="9" fontId="5" fillId="0" borderId="0" xfId="0" applyNumberFormat="1" applyFont="1"/>
    <xf numFmtId="0" fontId="5" fillId="0" borderId="0" xfId="0" applyFont="1"/>
    <xf numFmtId="9" fontId="3" fillId="0" borderId="0" xfId="2" applyFont="1"/>
    <xf numFmtId="1" fontId="5" fillId="0" borderId="0" xfId="0" applyNumberFormat="1" applyFont="1"/>
    <xf numFmtId="9" fontId="5" fillId="0" borderId="0" xfId="0" applyNumberFormat="1" applyFont="1" applyAlignment="1">
      <alignment horizontal="right"/>
    </xf>
    <xf numFmtId="9" fontId="0" fillId="0" borderId="0" xfId="2" applyFont="1"/>
    <xf numFmtId="0" fontId="5" fillId="0" borderId="0" xfId="0" applyFont="1" applyAlignment="1">
      <alignment horizontal="left"/>
    </xf>
    <xf numFmtId="9" fontId="5" fillId="0" borderId="0" xfId="2" applyFont="1"/>
    <xf numFmtId="0" fontId="0" fillId="0" borderId="0" xfId="0"/>
    <xf numFmtId="0" fontId="1" fillId="0" borderId="0" xfId="0" applyFont="1"/>
    <xf numFmtId="0" fontId="8" fillId="0" borderId="0" xfId="0" applyFont="1"/>
    <xf numFmtId="9" fontId="1" fillId="0" borderId="0" xfId="2" applyFont="1"/>
    <xf numFmtId="0" fontId="2" fillId="0" borderId="0" xfId="1" applyAlignment="1">
      <alignment wrapText="1"/>
    </xf>
    <xf numFmtId="0" fontId="7" fillId="0" borderId="0" xfId="0" applyFont="1"/>
    <xf numFmtId="0" fontId="9" fillId="0" borderId="0" xfId="1" applyFont="1" applyAlignment="1">
      <alignment wrapText="1"/>
    </xf>
    <xf numFmtId="0" fontId="16" fillId="0" borderId="0" xfId="0" applyFont="1"/>
    <xf numFmtId="0" fontId="13" fillId="0" borderId="0" xfId="8"/>
    <xf numFmtId="0" fontId="13" fillId="0" borderId="0" xfId="7" applyBorder="1"/>
    <xf numFmtId="0" fontId="0" fillId="0" borderId="0" xfId="0" applyBorder="1"/>
    <xf numFmtId="0" fontId="0" fillId="0" borderId="0" xfId="0" applyFill="1"/>
    <xf numFmtId="0" fontId="3" fillId="0" borderId="0" xfId="0" applyFont="1" applyBorder="1"/>
    <xf numFmtId="0" fontId="1" fillId="0" borderId="0" xfId="0" applyFont="1" applyFill="1" applyBorder="1"/>
    <xf numFmtId="0" fontId="4" fillId="0" borderId="0" xfId="0" applyFont="1" applyFill="1" applyBorder="1"/>
    <xf numFmtId="0" fontId="0" fillId="0" borderId="4" xfId="0" applyFill="1" applyBorder="1"/>
    <xf numFmtId="0" fontId="5" fillId="0" borderId="4" xfId="0" applyFont="1" applyFill="1" applyBorder="1"/>
    <xf numFmtId="0" fontId="0" fillId="2" borderId="4" xfId="0" applyFill="1" applyBorder="1"/>
    <xf numFmtId="0" fontId="3" fillId="0" borderId="4" xfId="0" applyFont="1" applyBorder="1"/>
    <xf numFmtId="0" fontId="5" fillId="0" borderId="4" xfId="0" applyFont="1" applyBorder="1"/>
    <xf numFmtId="0" fontId="0" fillId="0" borderId="6" xfId="0" applyFill="1" applyBorder="1"/>
    <xf numFmtId="0" fontId="5" fillId="0" borderId="6" xfId="0" applyFont="1" applyFill="1" applyBorder="1"/>
    <xf numFmtId="0" fontId="10" fillId="2" borderId="5" xfId="0" applyFont="1" applyFill="1" applyBorder="1"/>
    <xf numFmtId="0" fontId="19" fillId="2" borderId="5" xfId="0" applyFont="1" applyFill="1" applyBorder="1"/>
    <xf numFmtId="0" fontId="5" fillId="2" borderId="5" xfId="0" applyFont="1" applyFill="1" applyBorder="1"/>
    <xf numFmtId="0" fontId="3" fillId="2" borderId="5" xfId="0" applyFont="1" applyFill="1" applyBorder="1"/>
    <xf numFmtId="1" fontId="5" fillId="0" borderId="6" xfId="0" applyNumberFormat="1" applyFont="1" applyFill="1" applyBorder="1"/>
    <xf numFmtId="1" fontId="5" fillId="2" borderId="4" xfId="0" applyNumberFormat="1" applyFont="1" applyFill="1" applyBorder="1"/>
    <xf numFmtId="1" fontId="5" fillId="0" borderId="4" xfId="0" applyNumberFormat="1" applyFont="1" applyFill="1" applyBorder="1"/>
    <xf numFmtId="0" fontId="10" fillId="0" borderId="8" xfId="0" applyFont="1" applyBorder="1"/>
    <xf numFmtId="0" fontId="10" fillId="0" borderId="19" xfId="0" applyFont="1" applyBorder="1"/>
    <xf numFmtId="9" fontId="10" fillId="0" borderId="20" xfId="2" applyNumberFormat="1" applyFont="1" applyBorder="1"/>
    <xf numFmtId="0" fontId="0" fillId="0" borderId="21" xfId="0" applyFont="1" applyBorder="1"/>
    <xf numFmtId="0" fontId="0" fillId="3" borderId="21" xfId="0" applyFont="1" applyFill="1" applyBorder="1"/>
    <xf numFmtId="0" fontId="1" fillId="0" borderId="22" xfId="0" applyFont="1" applyBorder="1"/>
    <xf numFmtId="0" fontId="1" fillId="3" borderId="23" xfId="0" applyFont="1" applyFill="1" applyBorder="1"/>
    <xf numFmtId="0" fontId="1" fillId="3" borderId="24" xfId="0" applyFont="1" applyFill="1" applyBorder="1"/>
    <xf numFmtId="9" fontId="0" fillId="3" borderId="25" xfId="2" applyNumberFormat="1" applyFont="1" applyFill="1" applyBorder="1"/>
    <xf numFmtId="0" fontId="1" fillId="3" borderId="26" xfId="0" applyFont="1" applyFill="1" applyBorder="1"/>
    <xf numFmtId="0" fontId="1" fillId="3" borderId="22" xfId="0" applyFont="1" applyFill="1" applyBorder="1"/>
    <xf numFmtId="0" fontId="1" fillId="3" borderId="9" xfId="0" applyFont="1" applyFill="1" applyBorder="1"/>
    <xf numFmtId="0" fontId="1" fillId="3" borderId="10" xfId="0" applyFont="1" applyFill="1" applyBorder="1"/>
    <xf numFmtId="9" fontId="1" fillId="3" borderId="11" xfId="2" applyNumberFormat="1" applyFont="1" applyFill="1" applyBorder="1"/>
    <xf numFmtId="0" fontId="2" fillId="0" borderId="12" xfId="1" applyNumberFormat="1" applyFont="1" applyBorder="1" applyAlignment="1">
      <alignment wrapText="1"/>
    </xf>
    <xf numFmtId="0" fontId="0" fillId="0" borderId="7" xfId="0" applyFont="1" applyBorder="1"/>
    <xf numFmtId="9" fontId="0" fillId="0" borderId="13" xfId="2" applyNumberFormat="1" applyFont="1" applyBorder="1"/>
    <xf numFmtId="0" fontId="2" fillId="3" borderId="12" xfId="1" applyNumberFormat="1" applyFont="1" applyFill="1" applyBorder="1" applyAlignment="1">
      <alignment wrapText="1"/>
    </xf>
    <xf numFmtId="0" fontId="0" fillId="3" borderId="7" xfId="0" applyFont="1" applyFill="1" applyBorder="1"/>
    <xf numFmtId="9" fontId="0" fillId="3" borderId="13" xfId="2" applyNumberFormat="1" applyFont="1" applyFill="1" applyBorder="1"/>
    <xf numFmtId="0" fontId="2" fillId="3" borderId="14" xfId="1" applyNumberFormat="1" applyFont="1" applyFill="1" applyBorder="1" applyAlignment="1">
      <alignment wrapText="1"/>
    </xf>
    <xf numFmtId="0" fontId="0" fillId="3" borderId="15" xfId="0" applyFont="1" applyFill="1" applyBorder="1"/>
    <xf numFmtId="9" fontId="0" fillId="3" borderId="16" xfId="2" applyNumberFormat="1" applyFont="1" applyFill="1" applyBorder="1"/>
    <xf numFmtId="0" fontId="1" fillId="0" borderId="12" xfId="0" applyFont="1" applyBorder="1"/>
    <xf numFmtId="9" fontId="1" fillId="0" borderId="13" xfId="2" applyNumberFormat="1" applyFont="1" applyBorder="1"/>
    <xf numFmtId="0" fontId="2" fillId="0" borderId="14" xfId="1" applyNumberFormat="1" applyFont="1" applyBorder="1" applyAlignment="1">
      <alignment wrapText="1"/>
    </xf>
    <xf numFmtId="0" fontId="0" fillId="0" borderId="15" xfId="0" applyFont="1" applyBorder="1"/>
    <xf numFmtId="9" fontId="0" fillId="0" borderId="16" xfId="2" applyNumberFormat="1" applyFont="1" applyBorder="1"/>
    <xf numFmtId="0" fontId="1" fillId="3" borderId="12" xfId="0" applyFont="1" applyFill="1" applyBorder="1"/>
    <xf numFmtId="9" fontId="1" fillId="3" borderId="13" xfId="2" applyNumberFormat="1" applyFont="1" applyFill="1" applyBorder="1"/>
    <xf numFmtId="0" fontId="9" fillId="0" borderId="17" xfId="1" applyNumberFormat="1" applyFont="1" applyBorder="1" applyAlignment="1">
      <alignment wrapText="1"/>
    </xf>
    <xf numFmtId="9" fontId="1" fillId="0" borderId="18" xfId="2" applyNumberFormat="1" applyFont="1" applyBorder="1"/>
    <xf numFmtId="0" fontId="1" fillId="0" borderId="10" xfId="0" applyFont="1" applyFill="1" applyBorder="1"/>
    <xf numFmtId="0" fontId="10" fillId="0" borderId="27" xfId="0" applyFont="1" applyBorder="1"/>
    <xf numFmtId="9" fontId="10" fillId="0" borderId="28" xfId="2" applyNumberFormat="1" applyFont="1" applyBorder="1"/>
    <xf numFmtId="0" fontId="1" fillId="3" borderId="3" xfId="0" applyFont="1" applyFill="1" applyBorder="1"/>
    <xf numFmtId="0" fontId="1" fillId="3" borderId="29" xfId="0" applyFont="1" applyFill="1" applyBorder="1"/>
    <xf numFmtId="9" fontId="1" fillId="3" borderId="30" xfId="2" applyNumberFormat="1" applyFont="1" applyFill="1" applyBorder="1"/>
    <xf numFmtId="0" fontId="2" fillId="0" borderId="31" xfId="1" applyNumberFormat="1" applyFont="1" applyBorder="1" applyAlignment="1">
      <alignment wrapText="1"/>
    </xf>
    <xf numFmtId="9" fontId="0" fillId="0" borderId="32" xfId="2" applyNumberFormat="1" applyFont="1" applyBorder="1"/>
    <xf numFmtId="0" fontId="2" fillId="3" borderId="31" xfId="1" applyNumberFormat="1" applyFont="1" applyFill="1" applyBorder="1" applyAlignment="1">
      <alignment wrapText="1"/>
    </xf>
    <xf numFmtId="9" fontId="0" fillId="3" borderId="32" xfId="2" applyNumberFormat="1" applyFont="1" applyFill="1" applyBorder="1"/>
    <xf numFmtId="0" fontId="1" fillId="0" borderId="33" xfId="0" applyFont="1" applyBorder="1"/>
    <xf numFmtId="9" fontId="1" fillId="0" borderId="34" xfId="2" applyNumberFormat="1" applyFont="1" applyBorder="1"/>
    <xf numFmtId="0" fontId="1" fillId="3" borderId="33" xfId="0" applyFont="1" applyFill="1" applyBorder="1"/>
    <xf numFmtId="9" fontId="1" fillId="3" borderId="34" xfId="2" applyNumberFormat="1" applyFont="1" applyFill="1" applyBorder="1"/>
    <xf numFmtId="0" fontId="9" fillId="0" borderId="33" xfId="1" applyNumberFormat="1" applyFont="1" applyBorder="1" applyAlignment="1">
      <alignment wrapText="1"/>
    </xf>
    <xf numFmtId="0" fontId="1" fillId="3" borderId="35" xfId="0" applyFont="1" applyFill="1" applyBorder="1"/>
    <xf numFmtId="0" fontId="1" fillId="3" borderId="36" xfId="0" applyFont="1" applyFill="1" applyBorder="1"/>
    <xf numFmtId="9" fontId="0" fillId="3" borderId="37" xfId="2" applyNumberFormat="1" applyFont="1" applyFill="1" applyBorder="1"/>
    <xf numFmtId="0" fontId="10" fillId="0" borderId="21" xfId="0" applyFont="1" applyBorder="1"/>
    <xf numFmtId="9" fontId="10" fillId="0" borderId="38" xfId="2" applyNumberFormat="1" applyFont="1" applyBorder="1"/>
    <xf numFmtId="0" fontId="4" fillId="0" borderId="22" xfId="0" applyFont="1" applyBorder="1"/>
    <xf numFmtId="9" fontId="1" fillId="0" borderId="39" xfId="2" applyNumberFormat="1" applyFont="1" applyBorder="1"/>
    <xf numFmtId="0" fontId="1" fillId="3" borderId="40" xfId="0" applyFont="1" applyFill="1" applyBorder="1"/>
    <xf numFmtId="9" fontId="0" fillId="3" borderId="41" xfId="2" applyNumberFormat="1" applyFont="1" applyFill="1" applyBorder="1"/>
    <xf numFmtId="0" fontId="1" fillId="0" borderId="26" xfId="0" applyFont="1" applyFill="1" applyBorder="1"/>
    <xf numFmtId="0" fontId="9" fillId="0" borderId="0" xfId="0" applyFont="1" applyAlignment="1">
      <alignment horizontal="right" wrapText="1"/>
    </xf>
    <xf numFmtId="9" fontId="2" fillId="0" borderId="0" xfId="2" applyFont="1" applyAlignment="1">
      <alignment horizontal="right" wrapText="1"/>
    </xf>
    <xf numFmtId="10" fontId="1" fillId="0" borderId="0" xfId="2" applyNumberFormat="1" applyFont="1" applyFill="1"/>
    <xf numFmtId="9" fontId="1" fillId="0" borderId="0" xfId="2" applyFont="1" applyFill="1"/>
    <xf numFmtId="0" fontId="0" fillId="0" borderId="0" xfId="0" applyFill="1" applyBorder="1"/>
    <xf numFmtId="0" fontId="1" fillId="0" borderId="0" xfId="0" applyFont="1" applyFill="1"/>
    <xf numFmtId="0" fontId="2" fillId="0" borderId="0" xfId="1" applyFill="1" applyAlignment="1">
      <alignment wrapText="1"/>
    </xf>
    <xf numFmtId="0" fontId="14" fillId="0" borderId="0" xfId="5" applyFont="1" applyAlignment="1">
      <alignment horizontal="center"/>
    </xf>
    <xf numFmtId="0" fontId="15" fillId="0" borderId="0" xfId="0" applyFont="1" applyAlignment="1">
      <alignment horizontal="center"/>
    </xf>
    <xf numFmtId="0" fontId="20" fillId="0" borderId="0" xfId="0" applyFont="1" applyAlignment="1">
      <alignment horizontal="center"/>
    </xf>
    <xf numFmtId="0" fontId="17" fillId="0" borderId="0" xfId="6" applyFont="1" applyBorder="1" applyAlignment="1">
      <alignment horizontal="center"/>
    </xf>
    <xf numFmtId="0" fontId="18" fillId="0" borderId="0" xfId="8" applyFont="1" applyAlignment="1">
      <alignment horizontal="center"/>
    </xf>
    <xf numFmtId="0" fontId="17" fillId="0" borderId="0" xfId="7" applyFont="1" applyBorder="1" applyAlignment="1">
      <alignment horizontal="center"/>
    </xf>
    <xf numFmtId="0" fontId="22" fillId="0" borderId="0" xfId="0" applyFont="1" applyFill="1"/>
  </cellXfs>
  <cellStyles count="9">
    <cellStyle name="Heading 2" xfId="6" builtinId="17"/>
    <cellStyle name="Heading 3" xfId="7" builtinId="18"/>
    <cellStyle name="Heading 4" xfId="8" builtinId="19"/>
    <cellStyle name="Normaali 2" xfId="3" xr:uid="{DF9F419C-1D2F-4916-B6B6-ABE4D4A944CD}"/>
    <cellStyle name="Normal" xfId="0" builtinId="0"/>
    <cellStyle name="Normal 2" xfId="1" xr:uid="{00000000-0005-0000-0000-000001000000}"/>
    <cellStyle name="Percent" xfId="2" builtinId="5"/>
    <cellStyle name="Prosenttia 2" xfId="4" xr:uid="{2B351926-C3C3-4997-A7AD-0FC0FEDCB45A}"/>
    <cellStyle name="Title" xfId="5" builtinId="15"/>
  </cellStyles>
  <dxfs count="54">
    <dxf>
      <font>
        <b val="0"/>
        <i val="0"/>
        <strike val="0"/>
        <condense val="0"/>
        <extend val="0"/>
        <outline val="0"/>
        <shadow val="0"/>
        <u val="none"/>
        <vertAlign val="baseline"/>
        <sz val="11"/>
        <color auto="1"/>
        <name val="Calibri"/>
        <family val="2"/>
        <scheme val="minor"/>
      </font>
      <numFmt numFmtId="13" formatCode="0\ %"/>
      <fill>
        <patternFill patternType="solid">
          <fgColor indexed="64"/>
          <bgColor rgb="FFFFFF00"/>
        </patternFill>
      </fill>
    </dxf>
    <dxf>
      <font>
        <b val="0"/>
        <i val="0"/>
        <strike val="0"/>
        <condense val="0"/>
        <extend val="0"/>
        <outline val="0"/>
        <shadow val="0"/>
        <u val="none"/>
        <vertAlign val="baseline"/>
        <sz val="11"/>
        <color auto="1"/>
        <name val="Calibri"/>
        <family val="2"/>
        <scheme val="minor"/>
      </font>
      <numFmt numFmtId="13" formatCode="0\ %"/>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13" formatCode="0\ %"/>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13" formatCode="0\ %"/>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13" formatCode="0\ %"/>
      <fill>
        <patternFill patternType="none">
          <fgColor indexed="64"/>
          <bgColor indexed="65"/>
        </patternFill>
      </fill>
    </dxf>
    <dxf>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 formatCode="0"/>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i val="0"/>
        <strike val="0"/>
        <condense val="0"/>
        <extend val="0"/>
        <outline val="0"/>
        <shadow val="0"/>
        <u val="none"/>
        <vertAlign val="baseline"/>
        <sz val="11"/>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18</xdr:col>
      <xdr:colOff>371475</xdr:colOff>
      <xdr:row>38</xdr:row>
      <xdr:rowOff>142875</xdr:rowOff>
    </xdr:to>
    <xdr:sp macro="" textlink="">
      <xdr:nvSpPr>
        <xdr:cNvPr id="7" name="Tekstiruutu 2">
          <a:extLst>
            <a:ext uri="{FF2B5EF4-FFF2-40B4-BE49-F238E27FC236}">
              <a16:creationId xmlns:a16="http://schemas.microsoft.com/office/drawing/2014/main" id="{D3E0C465-57BF-4539-8FEB-8060029B0F43}"/>
            </a:ext>
          </a:extLst>
        </xdr:cNvPr>
        <xdr:cNvSpPr txBox="1"/>
      </xdr:nvSpPr>
      <xdr:spPr>
        <a:xfrm>
          <a:off x="0" y="180975"/>
          <a:ext cx="11344275" cy="6838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fi-FI" sz="1200" b="1">
              <a:solidFill>
                <a:sysClr val="windowText" lastClr="000000"/>
              </a:solidFill>
              <a:effectLst/>
              <a:latin typeface="Calibri" panose="020F0502020204030204" pitchFamily="34" charset="0"/>
              <a:ea typeface="Calibri" panose="020F0502020204030204" pitchFamily="34" charset="0"/>
            </a:rPr>
            <a:t>Suunnittelu-</a:t>
          </a:r>
          <a:r>
            <a:rPr lang="fi-FI" sz="1200" b="1" baseline="0">
              <a:solidFill>
                <a:sysClr val="windowText" lastClr="000000"/>
              </a:solidFill>
              <a:effectLst/>
              <a:latin typeface="Calibri" panose="020F0502020204030204" pitchFamily="34" charset="0"/>
              <a:ea typeface="Calibri" panose="020F0502020204030204" pitchFamily="34" charset="0"/>
            </a:rPr>
            <a:t> ja konsultointiyritykset SKOL ry</a:t>
          </a:r>
        </a:p>
        <a:p>
          <a:pPr>
            <a:spcAft>
              <a:spcPts val="0"/>
            </a:spcAft>
          </a:pPr>
          <a:endParaRPr lang="fi-FI" sz="1200" b="1">
            <a:solidFill>
              <a:sysClr val="windowText" lastClr="000000"/>
            </a:solidFill>
            <a:effectLst/>
            <a:latin typeface="Calibri" panose="020F0502020204030204" pitchFamily="34" charset="0"/>
            <a:ea typeface="Calibri" panose="020F0502020204030204" pitchFamily="34" charset="0"/>
          </a:endParaRPr>
        </a:p>
        <a:p>
          <a:pPr>
            <a:spcAft>
              <a:spcPts val="0"/>
            </a:spcAft>
          </a:pPr>
          <a:r>
            <a:rPr lang="fi-FI" sz="1200" b="1">
              <a:solidFill>
                <a:sysClr val="windowText" lastClr="000000"/>
              </a:solidFill>
              <a:effectLst/>
              <a:latin typeface="Calibri" panose="020F0502020204030204" pitchFamily="34" charset="0"/>
              <a:ea typeface="Calibri" panose="020F0502020204030204" pitchFamily="34" charset="0"/>
            </a:rPr>
            <a:t>LIIKEVAIHTO- JA TILINPÄÄTÖSTILASTOSTA 2020</a:t>
          </a:r>
          <a:endParaRPr lang="fi-FI" sz="1100">
            <a:solidFill>
              <a:sysClr val="windowText" lastClr="000000"/>
            </a:solidFill>
            <a:effectLst/>
            <a:latin typeface="Calibri" panose="020F0502020204030204" pitchFamily="34" charset="0"/>
            <a:ea typeface="Calibri" panose="020F0502020204030204" pitchFamily="34" charset="0"/>
          </a:endParaRPr>
        </a:p>
        <a:p>
          <a:pPr>
            <a:spcAft>
              <a:spcPts val="0"/>
            </a:spcAft>
          </a:pPr>
          <a:r>
            <a:rPr lang="fi-FI" sz="1100">
              <a:solidFill>
                <a:srgbClr val="FF0000"/>
              </a:solidFill>
              <a:effectLst/>
              <a:latin typeface="Calibri" panose="020F0502020204030204" pitchFamily="34" charset="0"/>
              <a:ea typeface="Calibri" panose="020F0502020204030204" pitchFamily="34" charset="0"/>
            </a:rPr>
            <a:t> </a:t>
          </a:r>
        </a:p>
        <a:p>
          <a:r>
            <a:rPr lang="fi-FI" sz="1100">
              <a:solidFill>
                <a:schemeClr val="dk1"/>
              </a:solidFill>
              <a:effectLst/>
              <a:latin typeface="+mn-lt"/>
              <a:ea typeface="+mn-ea"/>
              <a:cs typeface="+mn-cs"/>
            </a:rPr>
            <a:t>Suunnittelu- ja konsultointiyritykset SKOL ry:n liikevaihtokyselyyn osallistui 84 jäsenyritystä. Vuoden 2020 lopussa SKOLin</a:t>
          </a:r>
          <a:r>
            <a:rPr lang="fi-FI" sz="1100" baseline="0">
              <a:solidFill>
                <a:schemeClr val="dk1"/>
              </a:solidFill>
              <a:effectLst/>
              <a:latin typeface="+mn-lt"/>
              <a:ea typeface="+mn-ea"/>
              <a:cs typeface="+mn-cs"/>
            </a:rPr>
            <a:t> jäsenenä oli</a:t>
          </a:r>
          <a:r>
            <a:rPr lang="fi-FI" sz="1100" b="1" baseline="0">
              <a:solidFill>
                <a:schemeClr val="dk1"/>
              </a:solidFill>
              <a:effectLst/>
              <a:latin typeface="+mn-lt"/>
              <a:ea typeface="+mn-ea"/>
              <a:cs typeface="+mn-cs"/>
            </a:rPr>
            <a:t> </a:t>
          </a:r>
          <a:r>
            <a:rPr lang="fi-FI" sz="1100" b="0" baseline="0">
              <a:solidFill>
                <a:schemeClr val="dk1"/>
              </a:solidFill>
              <a:effectLst/>
              <a:latin typeface="+mn-lt"/>
              <a:ea typeface="+mn-ea"/>
              <a:cs typeface="+mn-cs"/>
            </a:rPr>
            <a:t>140</a:t>
          </a:r>
          <a:r>
            <a:rPr lang="fi-FI" sz="1100" b="1" baseline="0">
              <a:solidFill>
                <a:schemeClr val="dk1"/>
              </a:solidFill>
              <a:effectLst/>
              <a:latin typeface="+mn-lt"/>
              <a:ea typeface="+mn-ea"/>
              <a:cs typeface="+mn-cs"/>
            </a:rPr>
            <a:t> </a:t>
          </a:r>
          <a:r>
            <a:rPr lang="fi-FI" sz="1100" baseline="0">
              <a:solidFill>
                <a:schemeClr val="dk1"/>
              </a:solidFill>
              <a:effectLst/>
              <a:latin typeface="+mn-lt"/>
              <a:ea typeface="+mn-ea"/>
              <a:cs typeface="+mn-cs"/>
            </a:rPr>
            <a:t>yritystä</a:t>
          </a:r>
          <a:r>
            <a:rPr lang="fi-FI" sz="1100">
              <a:solidFill>
                <a:schemeClr val="dk1"/>
              </a:solidFill>
              <a:effectLst/>
              <a:latin typeface="+mn-lt"/>
              <a:ea typeface="+mn-ea"/>
              <a:cs typeface="+mn-cs"/>
            </a:rPr>
            <a:t>. </a:t>
          </a:r>
          <a:endParaRPr lang="fi-FI">
            <a:effectLst/>
          </a:endParaRPr>
        </a:p>
        <a:p>
          <a:r>
            <a:rPr lang="fi-FI" sz="1100">
              <a:solidFill>
                <a:schemeClr val="dk1"/>
              </a:solidFill>
              <a:effectLst/>
              <a:latin typeface="+mn-lt"/>
              <a:ea typeface="+mn-ea"/>
              <a:cs typeface="+mn-cs"/>
            </a:rPr>
            <a:t> </a:t>
          </a:r>
          <a:endParaRPr lang="fi-FI">
            <a:effectLst/>
          </a:endParaRPr>
        </a:p>
        <a:p>
          <a:r>
            <a:rPr lang="fi-FI" sz="1100">
              <a:solidFill>
                <a:schemeClr val="dk1"/>
              </a:solidFill>
              <a:effectLst/>
              <a:latin typeface="+mn-lt"/>
              <a:ea typeface="+mn-ea"/>
              <a:cs typeface="+mn-cs"/>
            </a:rPr>
            <a:t>Arvion mukaan jäsenyrityksissä työskenteli vuoden</a:t>
          </a:r>
          <a:r>
            <a:rPr lang="fi-FI" sz="1100" baseline="0">
              <a:solidFill>
                <a:schemeClr val="dk1"/>
              </a:solidFill>
              <a:effectLst/>
              <a:latin typeface="+mn-lt"/>
              <a:ea typeface="+mn-ea"/>
              <a:cs typeface="+mn-cs"/>
            </a:rPr>
            <a:t> </a:t>
          </a:r>
          <a:r>
            <a:rPr lang="fi-FI" sz="1100">
              <a:solidFill>
                <a:schemeClr val="dk1"/>
              </a:solidFill>
              <a:effectLst/>
              <a:latin typeface="+mn-lt"/>
              <a:ea typeface="+mn-ea"/>
              <a:cs typeface="+mn-cs"/>
            </a:rPr>
            <a:t>2020</a:t>
          </a:r>
          <a:r>
            <a:rPr lang="fi-FI" sz="1100" baseline="0">
              <a:solidFill>
                <a:schemeClr val="dk1"/>
              </a:solidFill>
              <a:effectLst/>
              <a:latin typeface="+mn-lt"/>
              <a:ea typeface="+mn-ea"/>
              <a:cs typeface="+mn-cs"/>
            </a:rPr>
            <a:t> lopussa</a:t>
          </a:r>
          <a:r>
            <a:rPr lang="fi-FI" sz="1100">
              <a:solidFill>
                <a:schemeClr val="dk1"/>
              </a:solidFill>
              <a:effectLst/>
              <a:latin typeface="+mn-lt"/>
              <a:ea typeface="+mn-ea"/>
              <a:cs typeface="+mn-cs"/>
            </a:rPr>
            <a:t> 20</a:t>
          </a:r>
          <a:r>
            <a:rPr lang="fi-FI" sz="1100" baseline="0">
              <a:solidFill>
                <a:schemeClr val="dk1"/>
              </a:solidFill>
              <a:effectLst/>
              <a:latin typeface="+mn-lt"/>
              <a:ea typeface="+mn-ea"/>
              <a:cs typeface="+mn-cs"/>
            </a:rPr>
            <a:t> 117</a:t>
          </a:r>
          <a:r>
            <a:rPr lang="fi-FI" sz="1100">
              <a:solidFill>
                <a:schemeClr val="dk1"/>
              </a:solidFill>
              <a:effectLst/>
              <a:latin typeface="+mn-lt"/>
              <a:ea typeface="+mn-ea"/>
              <a:cs typeface="+mn-cs"/>
            </a:rPr>
            <a:t> henkeä ja niiden kokonaisliikevaihto oli 2 189</a:t>
          </a:r>
          <a:r>
            <a:rPr lang="en-US" sz="1100" b="0" i="0" u="none" strike="noStrike" baseline="0">
              <a:solidFill>
                <a:schemeClr val="dk1"/>
              </a:solidFill>
              <a:effectLst/>
              <a:latin typeface="+mn-lt"/>
              <a:ea typeface="+mn-ea"/>
              <a:cs typeface="+mn-cs"/>
            </a:rPr>
            <a:t> </a:t>
          </a:r>
          <a:r>
            <a:rPr lang="fi-FI" sz="1100">
              <a:solidFill>
                <a:schemeClr val="dk1"/>
              </a:solidFill>
              <a:effectLst/>
              <a:latin typeface="+mn-lt"/>
              <a:ea typeface="+mn-ea"/>
              <a:cs typeface="+mn-cs"/>
            </a:rPr>
            <a:t>miljoonaa euroa. Vastanneiden yritysten yhteenlaskettu</a:t>
          </a:r>
          <a:r>
            <a:rPr lang="fi-FI" sz="1100" baseline="0">
              <a:solidFill>
                <a:schemeClr val="dk1"/>
              </a:solidFill>
              <a:effectLst/>
              <a:latin typeface="+mn-lt"/>
              <a:ea typeface="+mn-ea"/>
              <a:cs typeface="+mn-cs"/>
            </a:rPr>
            <a:t> </a:t>
          </a:r>
          <a:r>
            <a:rPr lang="fi-FI" sz="1100">
              <a:solidFill>
                <a:schemeClr val="dk1"/>
              </a:solidFill>
              <a:effectLst/>
              <a:latin typeface="+mn-lt"/>
              <a:ea typeface="+mn-ea"/>
              <a:cs typeface="+mn-cs"/>
            </a:rPr>
            <a:t>kokonaisliikevaihto </a:t>
          </a:r>
          <a:r>
            <a:rPr lang="en-US" sz="1100" b="0" i="0" u="none" strike="noStrike">
              <a:solidFill>
                <a:schemeClr val="dk1"/>
              </a:solidFill>
              <a:effectLst/>
              <a:latin typeface="+mn-lt"/>
              <a:ea typeface="+mn-ea"/>
              <a:cs typeface="+mn-cs"/>
            </a:rPr>
            <a:t>2 050</a:t>
          </a:r>
          <a:r>
            <a:rPr lang="en-US" b="0"/>
            <a:t> </a:t>
          </a:r>
          <a:r>
            <a:rPr lang="fi-FI" sz="1100">
              <a:solidFill>
                <a:schemeClr val="dk1"/>
              </a:solidFill>
              <a:effectLst/>
              <a:latin typeface="+mn-lt"/>
              <a:ea typeface="+mn-ea"/>
              <a:cs typeface="+mn-cs"/>
            </a:rPr>
            <a:t>MEUR. On syytä huomata, että luvut eivät sovellu edellisen vuoden lukujen vertailuun suoraan vuosittaisten jäsenkunnassa tapahtuvien muutosten vuoksi. Yksittäisten yritysten osalta on myös mahdollista, että raportoidut yhtiöt ovat muuttuneet sekä yhtiö on ostanut tai myynyt yrityksiä, tai raportointitapa on muuttunut. </a:t>
          </a:r>
          <a:endParaRPr lang="fi-FI">
            <a:effectLst/>
          </a:endParaRPr>
        </a:p>
        <a:p>
          <a:r>
            <a:rPr lang="fi-FI" sz="1100">
              <a:solidFill>
                <a:schemeClr val="dk1"/>
              </a:solidFill>
              <a:effectLst/>
              <a:latin typeface="+mn-lt"/>
              <a:ea typeface="+mn-ea"/>
              <a:cs typeface="+mn-cs"/>
            </a:rPr>
            <a:t>  </a:t>
          </a:r>
          <a:endParaRPr lang="fi-FI">
            <a:effectLst/>
          </a:endParaRPr>
        </a:p>
        <a:p>
          <a:r>
            <a:rPr lang="fi-FI" sz="1100">
              <a:solidFill>
                <a:schemeClr val="dk1"/>
              </a:solidFill>
              <a:effectLst/>
              <a:latin typeface="+mn-lt"/>
              <a:ea typeface="+mn-ea"/>
              <a:cs typeface="+mn-cs"/>
            </a:rPr>
            <a:t>Perinteisesti SKOLin tilastoissa tunnusluvut on jaettu kolmeen pääkategoriaan: teollisuuteen, talonrakentamiseen ja yhdyskuntaan. Näistä suurin toimiala oli vuonna</a:t>
          </a:r>
          <a:r>
            <a:rPr lang="fi-FI" sz="1100" baseline="0">
              <a:solidFill>
                <a:schemeClr val="dk1"/>
              </a:solidFill>
              <a:effectLst/>
              <a:latin typeface="+mn-lt"/>
              <a:ea typeface="+mn-ea"/>
              <a:cs typeface="+mn-cs"/>
            </a:rPr>
            <a:t> 2020 talonrakentaminen</a:t>
          </a:r>
          <a:r>
            <a:rPr lang="fi-FI" sz="1100">
              <a:solidFill>
                <a:schemeClr val="dk1"/>
              </a:solidFill>
              <a:effectLst/>
              <a:latin typeface="+mn-lt"/>
              <a:ea typeface="+mn-ea"/>
              <a:cs typeface="+mn-cs"/>
            </a:rPr>
            <a:t>, arvion mukaan liikevaihto oli vuonna 2020 noin </a:t>
          </a:r>
          <a:r>
            <a:rPr lang="fi-FI" sz="1100" b="0" i="0" u="none" strike="noStrike">
              <a:solidFill>
                <a:schemeClr val="dk1"/>
              </a:solidFill>
              <a:effectLst/>
              <a:latin typeface="+mn-lt"/>
              <a:ea typeface="+mn-ea"/>
              <a:cs typeface="+mn-cs"/>
            </a:rPr>
            <a:t>839</a:t>
          </a:r>
          <a:r>
            <a:rPr lang="fi-FI"/>
            <a:t> </a:t>
          </a:r>
          <a:r>
            <a:rPr lang="fi-FI" sz="1100">
              <a:solidFill>
                <a:schemeClr val="dk1"/>
              </a:solidFill>
              <a:effectLst/>
              <a:latin typeface="+mn-lt"/>
              <a:ea typeface="+mn-ea"/>
              <a:cs typeface="+mn-cs"/>
            </a:rPr>
            <a:t>miljoonaa euroa. Toiseksi suurin oli teollisuus noin </a:t>
          </a:r>
          <a:r>
            <a:rPr lang="fi-FI" sz="1100" b="0">
              <a:solidFill>
                <a:schemeClr val="dk1"/>
              </a:solidFill>
              <a:effectLst/>
              <a:latin typeface="+mn-lt"/>
              <a:ea typeface="+mn-ea"/>
              <a:cs typeface="+mn-cs"/>
            </a:rPr>
            <a:t>814</a:t>
          </a:r>
          <a:r>
            <a:rPr lang="fi-FI" sz="1100">
              <a:solidFill>
                <a:schemeClr val="dk1"/>
              </a:solidFill>
              <a:effectLst/>
              <a:latin typeface="+mn-lt"/>
              <a:ea typeface="+mn-ea"/>
              <a:cs typeface="+mn-cs"/>
            </a:rPr>
            <a:t> miljoonan euron liikevaihdolla ja kolmanneksi suurin oli yhdyskuntasektori noin </a:t>
          </a:r>
          <a:r>
            <a:rPr lang="fi-FI" sz="1100" b="0">
              <a:solidFill>
                <a:schemeClr val="dk1"/>
              </a:solidFill>
              <a:effectLst/>
              <a:latin typeface="+mn-lt"/>
              <a:ea typeface="+mn-ea"/>
              <a:cs typeface="+mn-cs"/>
            </a:rPr>
            <a:t>500</a:t>
          </a:r>
          <a:r>
            <a:rPr lang="fi-FI" sz="1100">
              <a:solidFill>
                <a:schemeClr val="dk1"/>
              </a:solidFill>
              <a:effectLst/>
              <a:latin typeface="+mn-lt"/>
              <a:ea typeface="+mn-ea"/>
              <a:cs typeface="+mn-cs"/>
            </a:rPr>
            <a:t> miljoonan euron liikevaihdolla. </a:t>
          </a:r>
          <a:endParaRPr lang="en-US">
            <a:effectLst/>
          </a:endParaRPr>
        </a:p>
        <a:p>
          <a:r>
            <a:rPr lang="fi-FI" sz="1100">
              <a:solidFill>
                <a:schemeClr val="dk1"/>
              </a:solidFill>
              <a:effectLst/>
              <a:latin typeface="+mn-lt"/>
              <a:ea typeface="+mn-ea"/>
              <a:cs typeface="+mn-cs"/>
            </a:rPr>
            <a:t> </a:t>
          </a:r>
          <a:endParaRPr lang="fi-FI">
            <a:effectLst/>
          </a:endParaRPr>
        </a:p>
        <a:p>
          <a:r>
            <a:rPr lang="fi-FI" sz="1100">
              <a:solidFill>
                <a:schemeClr val="dk1"/>
              </a:solidFill>
              <a:effectLst/>
              <a:latin typeface="+mn-lt"/>
              <a:ea typeface="+mn-ea"/>
              <a:cs typeface="+mn-cs"/>
            </a:rPr>
            <a:t>Suurimpina toimialoina säilyivät edellisten vuosien tapaan prosessisuunnittelu ja rakennetekniikka. Lisäksi LVI-tekniikka, rakennuttaminen (talonrakennus) ja sähkö- ja teletekniikka säilyivät suurina toimialoina. Tie- katu- ja aluetekniikka nousi viiden</a:t>
          </a:r>
          <a:r>
            <a:rPr lang="fi-FI" sz="1100" baseline="0">
              <a:solidFill>
                <a:schemeClr val="dk1"/>
              </a:solidFill>
              <a:effectLst/>
              <a:latin typeface="+mn-lt"/>
              <a:ea typeface="+mn-ea"/>
              <a:cs typeface="+mn-cs"/>
            </a:rPr>
            <a:t> suurimman toimialan joukkoon.</a:t>
          </a:r>
          <a:endParaRPr lang="fi-FI">
            <a:effectLst/>
          </a:endParaRPr>
        </a:p>
        <a:p>
          <a:r>
            <a:rPr lang="fi-FI" sz="1100">
              <a:solidFill>
                <a:schemeClr val="dk1"/>
              </a:solidFill>
              <a:effectLst/>
              <a:latin typeface="+mn-lt"/>
              <a:ea typeface="+mn-ea"/>
              <a:cs typeface="+mn-cs"/>
            </a:rPr>
            <a:t> </a:t>
          </a:r>
          <a:endParaRPr lang="fi-FI">
            <a:effectLst/>
          </a:endParaRPr>
        </a:p>
        <a:p>
          <a:r>
            <a:rPr lang="fi-FI" sz="1100">
              <a:solidFill>
                <a:schemeClr val="dk1"/>
              </a:solidFill>
              <a:effectLst/>
              <a:latin typeface="+mn-lt"/>
              <a:ea typeface="+mn-ea"/>
              <a:cs typeface="+mn-cs"/>
            </a:rPr>
            <a:t>Selvästi suurimpana toimeksiantajaryhmänä säilyi teollisuus lähes 36 % osuudella. Kuntasektori työllisti SKOL-yrityksiä 21 % osuudella ja valtio 11 %:lla. </a:t>
          </a:r>
          <a:endParaRPr lang="fi-FI">
            <a:effectLst/>
          </a:endParaRPr>
        </a:p>
        <a:p>
          <a:r>
            <a:rPr lang="fi-FI" sz="1100">
              <a:solidFill>
                <a:schemeClr val="dk1"/>
              </a:solidFill>
              <a:effectLst/>
              <a:latin typeface="+mn-lt"/>
              <a:ea typeface="+mn-ea"/>
              <a:cs typeface="+mn-cs"/>
            </a:rPr>
            <a:t> </a:t>
          </a:r>
          <a:endParaRPr lang="fi-FI">
            <a:effectLst/>
          </a:endParaRPr>
        </a:p>
        <a:p>
          <a:r>
            <a:rPr lang="fi-FI" sz="1100">
              <a:solidFill>
                <a:schemeClr val="dk1"/>
              </a:solidFill>
              <a:effectLst/>
              <a:latin typeface="+mn-lt"/>
              <a:ea typeface="+mn-ea"/>
              <a:cs typeface="+mn-cs"/>
            </a:rPr>
            <a:t>Kyselyn perusteella suurimmat</a:t>
          </a:r>
          <a:r>
            <a:rPr lang="fi-FI" sz="1100" baseline="0">
              <a:solidFill>
                <a:schemeClr val="dk1"/>
              </a:solidFill>
              <a:effectLst/>
              <a:latin typeface="+mn-lt"/>
              <a:ea typeface="+mn-ea"/>
              <a:cs typeface="+mn-cs"/>
            </a:rPr>
            <a:t> alan yritykset olivat kokonaisliikevaihdolla mitattuna järjestyksessä suurimmasta alkaen Sweco Finland, Ramboll Finland, AFRY Finland, Sitowise Group, Neste Engineering Solutions, Etteplan Finland, Granlund konserni, Rejlers Finland, A-Insinöörit konserni, ja FCG Finnish Consulting Group.</a:t>
          </a:r>
        </a:p>
        <a:p>
          <a:endParaRPr lang="fi-FI" sz="1100" baseline="0">
            <a:solidFill>
              <a:schemeClr val="dk1"/>
            </a:solidFill>
            <a:effectLst/>
            <a:latin typeface="+mn-lt"/>
            <a:ea typeface="+mn-ea"/>
            <a:cs typeface="+mn-cs"/>
          </a:endParaRPr>
        </a:p>
        <a:p>
          <a:r>
            <a:rPr lang="fi-FI" sz="1100" baseline="0">
              <a:solidFill>
                <a:schemeClr val="dk1"/>
              </a:solidFill>
              <a:effectLst/>
              <a:latin typeface="+mn-lt"/>
              <a:ea typeface="+mn-ea"/>
              <a:cs typeface="+mn-cs"/>
            </a:rPr>
            <a:t>Kotimaan liikevaihdon suhteen suurimmat olivat Sweco Finland, Ramboll Finland, AFRY Finland, Sitowise ja Etteplan Finland.</a:t>
          </a:r>
          <a:endParaRPr lang="fi-FI">
            <a:effectLst/>
          </a:endParaRPr>
        </a:p>
        <a:p>
          <a:endParaRPr lang="fi-FI" sz="1100" baseline="0">
            <a:solidFill>
              <a:schemeClr val="dk1"/>
            </a:solidFill>
            <a:effectLst/>
            <a:latin typeface="+mn-lt"/>
            <a:ea typeface="+mn-ea"/>
            <a:cs typeface="+mn-cs"/>
          </a:endParaRPr>
        </a:p>
        <a:p>
          <a:r>
            <a:rPr lang="fi-FI" sz="1100" baseline="0">
              <a:solidFill>
                <a:schemeClr val="dk1"/>
              </a:solidFill>
              <a:effectLst/>
              <a:latin typeface="+mn-lt"/>
              <a:ea typeface="+mn-ea"/>
              <a:cs typeface="+mn-cs"/>
            </a:rPr>
            <a:t>Vientiliikevaihdolla suurimmat olivat AFRY Finland, Sweco Finland, Citec, Deltamarin ja FCG Finnish Consulting Group.</a:t>
          </a:r>
        </a:p>
        <a:p>
          <a:endParaRPr lang="fi-FI">
            <a:effectLst/>
          </a:endParaRPr>
        </a:p>
        <a:p>
          <a:r>
            <a:rPr lang="fi-FI" sz="1100">
              <a:solidFill>
                <a:schemeClr val="dk1"/>
              </a:solidFill>
              <a:effectLst/>
              <a:latin typeface="+mn-lt"/>
              <a:ea typeface="+mn-ea"/>
              <a:cs typeface="+mn-cs"/>
            </a:rPr>
            <a:t>Lisätiedot:</a:t>
          </a:r>
          <a:r>
            <a:rPr lang="fi-FI" sz="1100" baseline="0">
              <a:solidFill>
                <a:schemeClr val="dk1"/>
              </a:solidFill>
              <a:effectLst/>
              <a:latin typeface="+mn-lt"/>
              <a:ea typeface="+mn-ea"/>
              <a:cs typeface="+mn-cs"/>
            </a:rPr>
            <a:t> skolry@teknologiateollisuus.fi</a:t>
          </a:r>
          <a:endParaRPr lang="fi-FI">
            <a:effectLst/>
          </a:endParaRPr>
        </a:p>
        <a:p>
          <a:pPr>
            <a:spcAft>
              <a:spcPts val="0"/>
            </a:spcAft>
          </a:pPr>
          <a:endParaRPr lang="fi-FI" sz="1100">
            <a:effectLst/>
            <a:latin typeface="Calibri" panose="020F0502020204030204" pitchFamily="34" charset="0"/>
            <a:ea typeface="Calibri" panose="020F0502020204030204" pitchFamily="34" charset="0"/>
          </a:endParaRPr>
        </a:p>
        <a:p>
          <a:endParaRPr lang="fi-FI"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2277C3-D585-47C6-AFF6-1D0B69F3E71B}" name="Taulukko4" displayName="Taulukko4" ref="A18:H40" totalsRowShown="0" headerRowDxfId="53" dataDxfId="52">
  <autoFilter ref="A18:H40" xr:uid="{6B26AE5F-F326-4ED3-80C5-021729C429AD}"/>
  <sortState xmlns:xlrd2="http://schemas.microsoft.com/office/spreadsheetml/2017/richdata2" ref="A19:H40">
    <sortCondition descending="1" ref="B18:B40"/>
  </sortState>
  <tableColumns count="8">
    <tableColumn id="1" xr3:uid="{338291F8-B022-4733-A7EC-2B3F1DFDABCE}" name="Toimiala" dataDxfId="51"/>
    <tableColumn id="8" xr3:uid="{B350C6A4-7130-4390-BEE9-E40829A5EE7C}" name="2020" dataDxfId="50"/>
    <tableColumn id="2" xr3:uid="{9831ADE7-F5A1-44E6-8C07-BF5A44E84A45}" name="2019" dataDxfId="49"/>
    <tableColumn id="3" xr3:uid="{5A6DB064-9114-4F84-B3E5-4FFFA5873A59}" name="2018" dataDxfId="48"/>
    <tableColumn id="4" xr3:uid="{9D02B11F-90B7-4035-9784-987551FA5AD1}" name="2017"/>
    <tableColumn id="5" xr3:uid="{B59F75BA-1434-434B-94B7-474CAD816344}" name="2016"/>
    <tableColumn id="6" xr3:uid="{270F1D61-EBB4-41F2-8C6C-54273338C872}" name="2015" dataDxfId="47"/>
    <tableColumn id="7" xr3:uid="{15632DB2-9A23-4E82-BD79-F11E2E507855}" name="2014" dataDxfId="46"/>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F901465-72F6-4F25-9479-E1D9021BB14F}" name="Taulukko5" displayName="Taulukko5" ref="A44:H53" totalsRowShown="0" headerRowDxfId="45" dataDxfId="44">
  <autoFilter ref="A44:H53" xr:uid="{F280DB4A-34AD-4C14-AF4A-8C582E0AB24C}"/>
  <tableColumns count="8">
    <tableColumn id="1" xr3:uid="{C57714F0-EDBF-4C71-A34A-FBA3B1A20C4D}" name="Vuosi" dataDxfId="43"/>
    <tableColumn id="2" xr3:uid="{3DED2BC9-835F-44FC-A97A-6F2F0B7E5E37}" name="Teollisuus" dataDxfId="42"/>
    <tableColumn id="3" xr3:uid="{EC450913-3F92-4ED7-963C-48F405298FBA}" name="Valtio" dataDxfId="41"/>
    <tableColumn id="4" xr3:uid="{E3388FCD-0D61-4F80-9D38-B3313CB38A58}" name="Kuntasektori" dataDxfId="40"/>
    <tableColumn id="5" xr3:uid="{A69979FB-65AC-431D-8CAF-78D4F9646253}" name="Rakennusliikkeet" dataDxfId="39"/>
    <tableColumn id="6" xr3:uid="{CFA37009-6394-4C6A-82FE-351AB8F02D3E}" name="Kauppa, pankit, vakuutusyhtiöt, sijoitusyhtiöt, jne." dataDxfId="38"/>
    <tableColumn id="7" xr3:uid="{1A9FE84D-2B2F-448A-979C-D66F90D43EE2}" name="Asunto- ja kiinteistöyhtiöt, pientalorakentajat" dataDxfId="37"/>
    <tableColumn id="8" xr3:uid="{D92A782F-91E9-48D7-AB2E-75A8A4EC9A51}" name="Muut" dataDxfId="36"/>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4E7B14-4BDE-4F50-AB9D-984A6A39B53D}" name="Taulukko6" displayName="Taulukko6" ref="A57:I66" totalsRowShown="0" headerRowDxfId="35" dataDxfId="34">
  <autoFilter ref="A57:I66" xr:uid="{BA8E48FD-ACD4-4027-A8CF-81203ADC51E8}"/>
  <tableColumns count="9">
    <tableColumn id="1" xr3:uid="{BA8C0595-3187-424E-A728-350DDE2B7396}" name="Vuosi" dataDxfId="33"/>
    <tableColumn id="2" xr3:uid="{2D16E899-C4CA-425F-84C6-DBFCBF0AF618}" name="Aikapalkkio kustannusten mukaan" dataDxfId="32"/>
    <tableColumn id="3" xr3:uid="{E6638D2D-0FF7-4B9D-B72D-4AF5BF101227}" name="Aikapalkkio henkilöryhmittäin (E…07)" dataDxfId="31"/>
    <tableColumn id="4" xr3:uid="{250BCB26-D182-4F9C-9B21-BF0A5B0BA4C1}" name="Aikapalkkio kattohinta" dataDxfId="30"/>
    <tableColumn id="5" xr3:uid="{334DA58D-65A6-40E7-A0B3-F65BE8E7DCD6}" name="Aikapalkkio yhteensä" dataDxfId="29"/>
    <tableColumn id="6" xr3:uid="{FB9F6210-78BE-4D27-93CC-950B25CE9C3A}" name="Kiinteä kokonaispalkkio" dataDxfId="28"/>
    <tableColumn id="7" xr3:uid="{317157E2-1A10-4263-9329-CB566C350685}" name="Tavoitehinta/-palkkio" dataDxfId="27"/>
    <tableColumn id="8" xr3:uid="{FDDB0D80-F6C7-4E9B-B46E-D878B6863E87}" name="Kokonaispalkkio" dataDxfId="26"/>
    <tableColumn id="9" xr3:uid="{D260EA03-75FE-4DDF-8D4D-77E493256C0B}" name="Muu palkkioperuste esim. yksikköpalkkio" dataDxfId="25"/>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BAB1FE6-0880-4BA0-8ED3-B8A8D70B8ABC}" name="Taulukko7" displayName="Taulukko7" ref="A70:F76" totalsRowShown="0" headerRowDxfId="24" dataDxfId="23">
  <autoFilter ref="A70:F76" xr:uid="{3115FA93-1EA6-4345-9531-B8959FA15FF2}"/>
  <tableColumns count="6">
    <tableColumn id="1" xr3:uid="{2554155C-981C-4484-833C-0A4338196F85}" name="Vuosi"/>
    <tableColumn id="2" xr3:uid="{CD36BA5A-EDB2-405D-99E3-35A90CC7134F}" name="Hintakilpailu" dataDxfId="22"/>
    <tableColumn id="3" xr3:uid="{4E79967B-5195-491E-924B-F079FB78DD74}" name="Tarjouskilpailu arviointikriteereillä, laatu, tms." dataDxfId="21"/>
    <tableColumn id="4" xr3:uid="{1F717850-1A98-46E2-B7C0-2F725A968924}" name="Suora neuvottelutilaus" dataDxfId="20"/>
    <tableColumn id="5" xr3:uid="{21C462E5-BDB5-453D-82C7-623F3D892930}" name="Vuosi-/kumppanuus-/puitesopimus" dataDxfId="19"/>
    <tableColumn id="6" xr3:uid="{6E82D325-1F0C-4B9A-BCA5-CA9B923E988F}" name="Muu tapa" dataDxfId="18"/>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BF6C2D2-58B8-47EF-8DCA-ECE286893FBA}" name="Taulukko8" displayName="Taulukko8" ref="A88:G95" totalsRowShown="0" headerRowDxfId="17" dataDxfId="16">
  <autoFilter ref="A88:G95" xr:uid="{C3170FBE-FC01-4B63-93DD-39C62C496C66}"/>
  <tableColumns count="7">
    <tableColumn id="1" xr3:uid="{B4F341C8-F2FD-4C05-95D6-1E723957D1BE}" name="Vuosi" dataDxfId="15"/>
    <tableColumn id="2" xr3:uid="{B5E3884A-B074-4A7F-B634-76786868B5B2}" name="EU-maat" dataDxfId="14"/>
    <tableColumn id="3" xr3:uid="{B61E70B2-6F2D-41AD-91DB-973109D2CBFF}" name="Muu Eurooppa" dataDxfId="13"/>
    <tableColumn id="4" xr3:uid="{A43C3176-70D2-4C8B-9CCB-E939F1662968}" name="Pohjois-Amerikka" dataDxfId="12"/>
    <tableColumn id="5" xr3:uid="{642AF533-D6AA-4EC8-9A1B-0E6C96CE4733}" name="Afrikka ja Lähi-Itä" dataDxfId="11"/>
    <tableColumn id="6" xr3:uid="{733825C9-46DD-4E51-8FA4-642BB63D7889}" name="Keski- ja Etelä-Amerikka" dataDxfId="10"/>
    <tableColumn id="7" xr3:uid="{11AF5CA2-6506-4BB4-943B-7BD88510BE62}" name="Kauko-Itä ja Oseania" dataDxfId="9"/>
  </tableColumns>
  <tableStyleInfo name="TableStyleLight2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D07068-B2E4-4FF7-8DB7-9C2A1C9D8EB0}" name="Taulukko9" displayName="Taulukko9" ref="A99:H102" totalsRowShown="0" headerRowDxfId="8">
  <autoFilter ref="A99:H102" xr:uid="{9DBE14A5-937A-43F2-B970-5BA1915F6AB9}"/>
  <tableColumns count="8">
    <tableColumn id="1" xr3:uid="{F093EDAA-A4BB-4760-8EA0-DBF7D380371C}" name="Sarake1" dataDxfId="7"/>
    <tableColumn id="8" xr3:uid="{EE329477-C261-401E-9DAE-7568B9059989}" name="2020" dataDxfId="6"/>
    <tableColumn id="2" xr3:uid="{514A6046-DBF4-4B9D-8BFF-6DE7D93C2FB1}" name="2019"/>
    <tableColumn id="3" xr3:uid="{10D6FD89-B08F-4AD1-9865-69974F648B8F}" name="2018"/>
    <tableColumn id="4" xr3:uid="{E1BA81C2-049E-4C95-B327-DAE1A1092BF5}" name="2017"/>
    <tableColumn id="5" xr3:uid="{7486DD0E-7DDC-42D5-9D63-4E640EDAC5A5}" name="2016"/>
    <tableColumn id="6" xr3:uid="{4163A9DB-8790-4850-8E6E-B099DA4D1847}" name="2015"/>
    <tableColumn id="7" xr3:uid="{E3B61AE3-E5FE-44C6-A095-8D1DCA96DE7B}" name="2014"/>
  </tableColumns>
  <tableStyleInfo name="TableStyleLight2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7BAC1E7-CB15-414D-815E-3B10169A7E42}" name="Taulukko1012" displayName="Taulukko1012" ref="A80:E84" totalsRowShown="0" headerRowDxfId="5" dataDxfId="4">
  <autoFilter ref="A80:E84" xr:uid="{52DE0DC5-B80E-4557-8F85-230E724B7BE7}"/>
  <tableColumns count="5">
    <tableColumn id="1" xr3:uid="{250406EB-4738-4AD0-B455-DDA65D2F7CDC}" name="Investointityyppi"/>
    <tableColumn id="2" xr3:uid="{95E5B311-7266-4658-AF1E-FCD105525CCE}" name="Talonrakennus" dataDxfId="3"/>
    <tableColumn id="3" xr3:uid="{D996B503-692D-497A-A190-CE78A35E91A7}" name="Yhdyskunta" dataDxfId="2"/>
    <tableColumn id="4" xr3:uid="{0AA83F88-52CB-4FFE-B19A-4F0980EA2780}" name="Teollisuus" dataDxfId="1"/>
    <tableColumn id="5" xr3:uid="{B9E282DC-0BE4-41C9-A932-B443BC1F9C63}" name="Kaikki"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4" zoomScaleNormal="100" workbookViewId="0">
      <selection activeCell="X27" sqref="X27"/>
    </sheetView>
  </sheetViews>
  <sheetFormatPr defaultRowHeight="14.5" x14ac:dyDescent="0.3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1BE0F-B890-417F-AC83-952E4ECA5280}">
  <sheetPr>
    <pageSetUpPr fitToPage="1"/>
  </sheetPr>
  <dimension ref="A1:P225"/>
  <sheetViews>
    <sheetView tabSelected="1" topLeftCell="A4" zoomScaleNormal="100" workbookViewId="0">
      <selection activeCell="D9" sqref="D9"/>
    </sheetView>
  </sheetViews>
  <sheetFormatPr defaultColWidth="8.7265625" defaultRowHeight="14.5" x14ac:dyDescent="0.35"/>
  <cols>
    <col min="1" max="1" width="36.54296875" style="14" customWidth="1"/>
    <col min="2" max="8" width="21.7265625" style="14" customWidth="1"/>
    <col min="9" max="9" width="21.81640625" style="14" customWidth="1"/>
    <col min="10" max="11" width="8.7265625" style="14"/>
    <col min="12" max="12" width="11.54296875" style="14" customWidth="1"/>
    <col min="13" max="18" width="8.7265625" style="14"/>
    <col min="19" max="19" width="13.453125" style="14" bestFit="1" customWidth="1"/>
    <col min="20" max="16384" width="8.7265625" style="14"/>
  </cols>
  <sheetData>
    <row r="1" spans="1:15" ht="26" x14ac:dyDescent="0.6">
      <c r="A1" s="107" t="s">
        <v>117</v>
      </c>
      <c r="B1" s="107"/>
      <c r="C1" s="107"/>
      <c r="D1" s="107"/>
    </row>
    <row r="2" spans="1:15" x14ac:dyDescent="0.35">
      <c r="A2" s="15"/>
    </row>
    <row r="3" spans="1:15" x14ac:dyDescent="0.35">
      <c r="D3" s="3"/>
      <c r="E3" s="3"/>
      <c r="F3" s="3"/>
      <c r="G3" s="3"/>
      <c r="H3" s="3"/>
      <c r="I3" s="3"/>
    </row>
    <row r="4" spans="1:15" x14ac:dyDescent="0.35">
      <c r="B4" s="25"/>
      <c r="E4" s="3"/>
      <c r="F4" s="3"/>
    </row>
    <row r="5" spans="1:15" ht="16" thickBot="1" x14ac:dyDescent="0.4">
      <c r="A5" s="36" t="s">
        <v>0</v>
      </c>
      <c r="B5" s="37">
        <v>2020</v>
      </c>
      <c r="C5" s="37">
        <v>2019</v>
      </c>
      <c r="E5" s="25"/>
      <c r="F5" s="105"/>
      <c r="H5" s="102"/>
    </row>
    <row r="6" spans="1:15" x14ac:dyDescent="0.35">
      <c r="A6" s="34" t="s">
        <v>1</v>
      </c>
      <c r="B6" s="40">
        <v>2188344.7990000001</v>
      </c>
      <c r="C6" s="40">
        <f>C12*C13</f>
        <v>2120050</v>
      </c>
      <c r="D6" s="25"/>
      <c r="E6" s="25"/>
      <c r="F6" s="25"/>
      <c r="H6" s="102"/>
    </row>
    <row r="7" spans="1:15" x14ac:dyDescent="0.35">
      <c r="A7" s="31" t="s">
        <v>2</v>
      </c>
      <c r="B7" s="41">
        <f>B6*0.3783</f>
        <v>827850.83746170008</v>
      </c>
      <c r="C7" s="41">
        <f>0.4*C6</f>
        <v>848020</v>
      </c>
      <c r="D7" s="25"/>
      <c r="E7" s="25"/>
      <c r="F7" s="25"/>
      <c r="H7" s="102"/>
    </row>
    <row r="8" spans="1:15" x14ac:dyDescent="0.35">
      <c r="A8" s="29" t="s">
        <v>3</v>
      </c>
      <c r="B8" s="42">
        <f>B6*0.3896</f>
        <v>852579.13369040005</v>
      </c>
      <c r="C8" s="42">
        <f>0.37*C6</f>
        <v>784418.5</v>
      </c>
      <c r="D8" s="106"/>
      <c r="E8" s="106"/>
      <c r="F8" s="25"/>
      <c r="H8" s="103"/>
    </row>
    <row r="9" spans="1:15" x14ac:dyDescent="0.35">
      <c r="A9" s="31" t="s">
        <v>4</v>
      </c>
      <c r="B9" s="41">
        <f>B6*0.2321</f>
        <v>507914.82784790004</v>
      </c>
      <c r="C9" s="41">
        <f>0.23*C6</f>
        <v>487611.5</v>
      </c>
      <c r="F9" s="3"/>
    </row>
    <row r="10" spans="1:15" x14ac:dyDescent="0.35">
      <c r="A10" s="29"/>
      <c r="B10" s="30"/>
      <c r="C10" s="32"/>
      <c r="D10" s="3"/>
      <c r="E10" s="3"/>
      <c r="F10" s="3"/>
    </row>
    <row r="11" spans="1:15" ht="16" thickBot="1" x14ac:dyDescent="0.4">
      <c r="A11" s="36" t="s">
        <v>5</v>
      </c>
      <c r="B11" s="38"/>
      <c r="C11" s="39"/>
      <c r="D11" s="113"/>
      <c r="E11" s="3"/>
      <c r="F11" s="3"/>
    </row>
    <row r="12" spans="1:15" x14ac:dyDescent="0.35">
      <c r="A12" s="34" t="s">
        <v>6</v>
      </c>
      <c r="B12" s="35">
        <v>20117</v>
      </c>
      <c r="C12" s="35">
        <v>19450</v>
      </c>
      <c r="E12" s="3"/>
    </row>
    <row r="13" spans="1:15" x14ac:dyDescent="0.35">
      <c r="A13" s="31" t="s">
        <v>7</v>
      </c>
      <c r="B13" s="41">
        <f>B6/B12</f>
        <v>108.78087184967939</v>
      </c>
      <c r="C13" s="41">
        <v>109</v>
      </c>
      <c r="E13" s="3"/>
      <c r="F13" s="3"/>
    </row>
    <row r="14" spans="1:15" x14ac:dyDescent="0.35">
      <c r="A14" s="33" t="s">
        <v>8</v>
      </c>
      <c r="B14" s="33">
        <v>2050422</v>
      </c>
      <c r="C14" s="33">
        <v>2011560</v>
      </c>
      <c r="D14" s="26"/>
      <c r="F14" s="3"/>
      <c r="I14" s="3"/>
    </row>
    <row r="15" spans="1:15" x14ac:dyDescent="0.35">
      <c r="A15" s="24"/>
      <c r="B15" s="27"/>
      <c r="C15" s="28"/>
      <c r="D15" s="26"/>
      <c r="E15" s="3"/>
      <c r="F15" s="3"/>
      <c r="I15" s="3"/>
    </row>
    <row r="16" spans="1:15" x14ac:dyDescent="0.35">
      <c r="A16" s="15"/>
      <c r="B16" s="3"/>
      <c r="C16" s="3"/>
      <c r="D16" s="3"/>
      <c r="E16" s="3"/>
      <c r="F16" s="3"/>
      <c r="G16" s="3"/>
      <c r="N16" s="3"/>
      <c r="O16" s="3"/>
    </row>
    <row r="17" spans="1:16" ht="21" x14ac:dyDescent="0.5">
      <c r="A17" s="108" t="s">
        <v>9</v>
      </c>
      <c r="B17" s="108"/>
      <c r="C17" s="108"/>
      <c r="D17" s="108"/>
      <c r="E17" s="108"/>
      <c r="F17" s="108"/>
      <c r="G17" s="108"/>
      <c r="N17" s="3"/>
      <c r="O17" s="3"/>
    </row>
    <row r="18" spans="1:16" x14ac:dyDescent="0.35">
      <c r="A18" s="15" t="s">
        <v>10</v>
      </c>
      <c r="B18" s="15" t="s">
        <v>101</v>
      </c>
      <c r="C18" s="5" t="s">
        <v>11</v>
      </c>
      <c r="D18" s="5" t="s">
        <v>12</v>
      </c>
      <c r="E18" s="5" t="s">
        <v>13</v>
      </c>
      <c r="F18" s="5" t="s">
        <v>14</v>
      </c>
      <c r="G18" s="5" t="s">
        <v>15</v>
      </c>
      <c r="H18" s="5" t="s">
        <v>16</v>
      </c>
      <c r="O18" s="3"/>
      <c r="P18" s="3"/>
    </row>
    <row r="19" spans="1:16" x14ac:dyDescent="0.35">
      <c r="A19" s="14" t="s">
        <v>18</v>
      </c>
      <c r="B19" s="11">
        <v>0.12550151360719508</v>
      </c>
      <c r="C19" s="6">
        <v>0.11</v>
      </c>
      <c r="D19" s="6">
        <v>0.11</v>
      </c>
      <c r="E19" s="6">
        <v>0.13300000000000001</v>
      </c>
      <c r="F19" s="6">
        <v>0.13</v>
      </c>
      <c r="G19" s="6">
        <v>0.14000000000000001</v>
      </c>
      <c r="H19" s="6">
        <v>0.14000000000000001</v>
      </c>
      <c r="O19" s="3"/>
      <c r="P19" s="8"/>
    </row>
    <row r="20" spans="1:16" x14ac:dyDescent="0.35">
      <c r="A20" s="14" t="s">
        <v>17</v>
      </c>
      <c r="B20" s="11">
        <v>0.10859224987307077</v>
      </c>
      <c r="C20" s="13">
        <v>0.12</v>
      </c>
      <c r="D20" s="13">
        <v>0.13</v>
      </c>
      <c r="E20" s="6">
        <v>0.14699999999999999</v>
      </c>
      <c r="F20" s="6">
        <v>0.13</v>
      </c>
      <c r="G20" s="6">
        <v>0.14000000000000001</v>
      </c>
      <c r="H20" s="6">
        <v>0.14000000000000001</v>
      </c>
      <c r="O20" s="3"/>
      <c r="P20" s="8"/>
    </row>
    <row r="21" spans="1:16" x14ac:dyDescent="0.35">
      <c r="A21" s="14" t="s">
        <v>19</v>
      </c>
      <c r="B21" s="11">
        <v>7.7375930655285668E-2</v>
      </c>
      <c r="C21" s="6">
        <v>0.08</v>
      </c>
      <c r="D21" s="6">
        <v>0.06</v>
      </c>
      <c r="E21" s="6">
        <v>7.2999999999999995E-2</v>
      </c>
      <c r="F21" s="6">
        <v>7.0000000000000007E-2</v>
      </c>
      <c r="G21" s="6">
        <v>0.06</v>
      </c>
      <c r="H21" s="6">
        <v>0.06</v>
      </c>
      <c r="O21" s="3"/>
      <c r="P21" s="8"/>
    </row>
    <row r="22" spans="1:16" x14ac:dyDescent="0.35">
      <c r="A22" s="14" t="s">
        <v>20</v>
      </c>
      <c r="B22" s="11">
        <v>5.2920262994817217E-2</v>
      </c>
      <c r="C22" s="6">
        <v>0.06</v>
      </c>
      <c r="D22" s="6">
        <v>0.04</v>
      </c>
      <c r="E22" s="6">
        <v>5.2999999999999999E-2</v>
      </c>
      <c r="F22" s="6">
        <v>0.05</v>
      </c>
      <c r="G22" s="6">
        <v>0.06</v>
      </c>
      <c r="H22" s="6">
        <v>0.06</v>
      </c>
      <c r="O22" s="3"/>
      <c r="P22" s="8"/>
    </row>
    <row r="23" spans="1:16" x14ac:dyDescent="0.35">
      <c r="A23" s="14" t="s">
        <v>22</v>
      </c>
      <c r="B23" s="11">
        <v>5.1632519841042612E-2</v>
      </c>
      <c r="C23" s="6">
        <v>0.04</v>
      </c>
      <c r="D23" s="6">
        <v>3.17437905062075E-2</v>
      </c>
      <c r="E23" s="6">
        <v>3.2000000000000001E-2</v>
      </c>
      <c r="F23" s="6">
        <v>0.04</v>
      </c>
      <c r="G23" s="6">
        <v>0.04</v>
      </c>
      <c r="H23" s="6">
        <v>0.04</v>
      </c>
      <c r="O23" s="3"/>
      <c r="P23" s="8"/>
    </row>
    <row r="24" spans="1:16" x14ac:dyDescent="0.35">
      <c r="A24" s="14" t="s">
        <v>103</v>
      </c>
      <c r="B24" s="11">
        <v>5.0812410688268174E-2</v>
      </c>
      <c r="C24" s="6">
        <v>0.05</v>
      </c>
      <c r="D24" s="6">
        <v>0.06</v>
      </c>
      <c r="E24" s="6">
        <v>4.9000000000000002E-2</v>
      </c>
      <c r="F24" s="6">
        <v>0.04</v>
      </c>
      <c r="G24" s="6">
        <v>0.06</v>
      </c>
      <c r="H24" s="6">
        <v>0.05</v>
      </c>
      <c r="O24" s="3"/>
      <c r="P24" s="8"/>
    </row>
    <row r="25" spans="1:16" x14ac:dyDescent="0.35">
      <c r="A25" s="14" t="s">
        <v>24</v>
      </c>
      <c r="B25" s="11">
        <v>4.0721059817705449E-2</v>
      </c>
      <c r="C25" s="6">
        <v>0.04</v>
      </c>
      <c r="D25" s="6">
        <v>2.6599999999999999E-2</v>
      </c>
      <c r="E25" s="6">
        <v>2.5999999999999999E-2</v>
      </c>
      <c r="F25" s="6">
        <v>0.05</v>
      </c>
      <c r="G25" s="6">
        <v>0.06</v>
      </c>
      <c r="H25" s="6">
        <v>7.0000000000000007E-2</v>
      </c>
      <c r="O25" s="3"/>
      <c r="P25" s="8"/>
    </row>
    <row r="26" spans="1:16" x14ac:dyDescent="0.35">
      <c r="A26" s="14" t="s">
        <v>104</v>
      </c>
      <c r="B26" s="11">
        <v>3.4303339861122245E-2</v>
      </c>
      <c r="C26" s="6"/>
      <c r="D26" s="6"/>
      <c r="E26" s="6"/>
      <c r="F26" s="6"/>
      <c r="G26" s="6"/>
      <c r="H26" s="6"/>
      <c r="O26" s="3"/>
      <c r="P26" s="8"/>
    </row>
    <row r="27" spans="1:16" x14ac:dyDescent="0.35">
      <c r="A27" s="14" t="s">
        <v>27</v>
      </c>
      <c r="B27" s="11">
        <v>3.0937011290657117E-2</v>
      </c>
      <c r="C27" s="6">
        <v>0.03</v>
      </c>
      <c r="D27" s="6">
        <v>0.03</v>
      </c>
      <c r="E27" s="6">
        <v>2.8000000000000001E-2</v>
      </c>
      <c r="F27" s="6">
        <v>0.03</v>
      </c>
      <c r="G27" s="6">
        <v>0.05</v>
      </c>
      <c r="H27" s="6">
        <v>0.06</v>
      </c>
      <c r="O27" s="3"/>
      <c r="P27" s="8"/>
    </row>
    <row r="28" spans="1:16" x14ac:dyDescent="0.35">
      <c r="A28" s="14" t="s">
        <v>85</v>
      </c>
      <c r="B28" s="11">
        <v>0.03</v>
      </c>
      <c r="C28" s="6"/>
      <c r="D28" s="6"/>
      <c r="E28" s="6"/>
      <c r="F28" s="6"/>
      <c r="O28" s="3"/>
      <c r="P28" s="8"/>
    </row>
    <row r="29" spans="1:16" x14ac:dyDescent="0.35">
      <c r="A29" s="14" t="s">
        <v>89</v>
      </c>
      <c r="B29" s="11">
        <v>2.9413860544542297E-2</v>
      </c>
      <c r="C29" s="6"/>
      <c r="D29" s="6"/>
      <c r="E29" s="6"/>
      <c r="F29" s="6"/>
      <c r="O29" s="3"/>
      <c r="P29" s="8"/>
    </row>
    <row r="30" spans="1:16" x14ac:dyDescent="0.35">
      <c r="A30" s="14" t="s">
        <v>29</v>
      </c>
      <c r="B30" s="11">
        <v>2.5672788536540984E-2</v>
      </c>
      <c r="C30" s="6">
        <v>0.02</v>
      </c>
      <c r="D30" s="6">
        <v>0.02</v>
      </c>
      <c r="E30" s="6">
        <v>3.3000000000000002E-2</v>
      </c>
      <c r="F30" s="6">
        <v>0.04</v>
      </c>
      <c r="G30" s="6">
        <v>0.05</v>
      </c>
      <c r="H30" s="6">
        <v>0.05</v>
      </c>
      <c r="O30" s="3"/>
      <c r="P30" s="8"/>
    </row>
    <row r="31" spans="1:16" x14ac:dyDescent="0.35">
      <c r="A31" s="14" t="s">
        <v>23</v>
      </c>
      <c r="B31" s="11">
        <v>2.4794145604049519E-2</v>
      </c>
      <c r="C31" s="6">
        <v>0.04</v>
      </c>
      <c r="D31" s="6">
        <v>1.647781931184953E-2</v>
      </c>
      <c r="E31" s="6">
        <v>4.2000000000000003E-2</v>
      </c>
      <c r="F31" s="6"/>
      <c r="O31" s="3"/>
      <c r="P31" s="8"/>
    </row>
    <row r="32" spans="1:16" x14ac:dyDescent="0.35">
      <c r="A32" s="14" t="s">
        <v>28</v>
      </c>
      <c r="B32" s="11">
        <v>2.445312271352423E-2</v>
      </c>
      <c r="C32" s="6">
        <v>0.02</v>
      </c>
      <c r="D32" s="6">
        <v>0.03</v>
      </c>
      <c r="E32" s="6">
        <v>2.5000000000000001E-2</v>
      </c>
      <c r="F32" s="6">
        <v>0.03</v>
      </c>
      <c r="G32" s="6">
        <v>0.04</v>
      </c>
      <c r="H32" s="6">
        <v>0.04</v>
      </c>
      <c r="O32" s="3"/>
      <c r="P32" s="8"/>
    </row>
    <row r="33" spans="1:16" x14ac:dyDescent="0.35">
      <c r="A33" s="14" t="s">
        <v>25</v>
      </c>
      <c r="B33" s="1">
        <v>0.02</v>
      </c>
      <c r="C33" s="6">
        <v>0.03</v>
      </c>
      <c r="D33" s="6">
        <v>3.0630167160143825E-2</v>
      </c>
      <c r="E33" s="6">
        <v>3.7999999999999999E-2</v>
      </c>
      <c r="F33" s="6"/>
      <c r="G33" s="6"/>
      <c r="H33" s="6"/>
    </row>
    <row r="34" spans="1:16" x14ac:dyDescent="0.35">
      <c r="A34" s="14" t="s">
        <v>84</v>
      </c>
      <c r="B34" s="11">
        <v>0.02</v>
      </c>
      <c r="C34" s="6"/>
      <c r="D34" s="6"/>
      <c r="E34" s="6"/>
      <c r="F34" s="6"/>
      <c r="G34" s="6"/>
      <c r="H34" s="6"/>
    </row>
    <row r="35" spans="1:16" x14ac:dyDescent="0.35">
      <c r="A35" s="7" t="s">
        <v>31</v>
      </c>
      <c r="B35" s="6">
        <v>0.02</v>
      </c>
      <c r="C35" s="6">
        <v>0.02</v>
      </c>
      <c r="D35" s="6">
        <v>2.8469836093551727E-2</v>
      </c>
    </row>
    <row r="36" spans="1:16" x14ac:dyDescent="0.35">
      <c r="A36" s="7" t="s">
        <v>25</v>
      </c>
      <c r="B36" s="6">
        <v>0.02</v>
      </c>
      <c r="C36" s="6"/>
      <c r="D36" s="6"/>
    </row>
    <row r="37" spans="1:16" x14ac:dyDescent="0.35">
      <c r="A37" s="7" t="s">
        <v>32</v>
      </c>
      <c r="B37" s="6">
        <v>0.02</v>
      </c>
      <c r="C37" s="6">
        <v>0.02</v>
      </c>
      <c r="D37" s="6">
        <v>3.9118629125977564E-2</v>
      </c>
      <c r="G37" s="6"/>
      <c r="H37" s="6"/>
      <c r="O37" s="3"/>
      <c r="P37" s="8"/>
    </row>
    <row r="38" spans="1:16" x14ac:dyDescent="0.35">
      <c r="A38" s="7" t="s">
        <v>26</v>
      </c>
      <c r="B38" s="6">
        <v>0.01</v>
      </c>
      <c r="C38" s="6">
        <v>0.03</v>
      </c>
      <c r="H38" s="3"/>
    </row>
    <row r="39" spans="1:16" x14ac:dyDescent="0.35">
      <c r="A39" s="14" t="s">
        <v>30</v>
      </c>
      <c r="B39" s="1"/>
      <c r="C39" s="6">
        <v>0.02</v>
      </c>
      <c r="D39" s="6">
        <v>1.6299999999999999E-2</v>
      </c>
      <c r="E39" s="6">
        <v>2.8000000000000001E-2</v>
      </c>
      <c r="F39" s="6">
        <v>0.03</v>
      </c>
      <c r="G39" s="6"/>
      <c r="H39" s="6"/>
      <c r="O39" s="3"/>
      <c r="P39" s="8"/>
    </row>
    <row r="40" spans="1:16" x14ac:dyDescent="0.35">
      <c r="A40" s="7" t="s">
        <v>33</v>
      </c>
      <c r="B40" s="7"/>
      <c r="C40" s="6">
        <v>0.02</v>
      </c>
      <c r="D40" s="6">
        <v>3.5799999999999998E-2</v>
      </c>
      <c r="O40" s="3"/>
      <c r="P40" s="8"/>
    </row>
    <row r="41" spans="1:16" x14ac:dyDescent="0.35">
      <c r="G41" s="3"/>
      <c r="N41" s="3"/>
      <c r="O41" s="8"/>
    </row>
    <row r="42" spans="1:16" x14ac:dyDescent="0.35">
      <c r="B42" s="3"/>
      <c r="C42" s="4"/>
      <c r="D42" s="3"/>
      <c r="E42" s="3"/>
      <c r="F42" s="3"/>
      <c r="G42" s="3"/>
      <c r="N42" s="3"/>
      <c r="O42" s="3"/>
    </row>
    <row r="43" spans="1:16" ht="21" x14ac:dyDescent="0.5">
      <c r="A43" s="109" t="s">
        <v>106</v>
      </c>
      <c r="B43" s="109"/>
      <c r="C43" s="109"/>
      <c r="D43" s="109"/>
      <c r="E43" s="109"/>
      <c r="F43" s="109"/>
      <c r="G43" s="109"/>
      <c r="H43" s="21"/>
      <c r="N43" s="3"/>
      <c r="O43" s="3"/>
    </row>
    <row r="44" spans="1:16" x14ac:dyDescent="0.35">
      <c r="A44" s="14" t="s">
        <v>34</v>
      </c>
      <c r="B44" s="6" t="s">
        <v>35</v>
      </c>
      <c r="C44" s="6" t="s">
        <v>36</v>
      </c>
      <c r="D44" s="6" t="s">
        <v>37</v>
      </c>
      <c r="E44" s="6" t="s">
        <v>38</v>
      </c>
      <c r="F44" s="7" t="s">
        <v>39</v>
      </c>
      <c r="G44" s="6" t="s">
        <v>40</v>
      </c>
      <c r="H44" s="6" t="s">
        <v>41</v>
      </c>
      <c r="I44" s="4"/>
      <c r="J44" s="1"/>
    </row>
    <row r="45" spans="1:16" x14ac:dyDescent="0.35">
      <c r="A45" s="2">
        <v>2020</v>
      </c>
      <c r="B45" s="6">
        <v>0.3588778260599314</v>
      </c>
      <c r="C45" s="6">
        <v>0.11350363623007419</v>
      </c>
      <c r="D45" s="6">
        <v>0.20605303753764784</v>
      </c>
      <c r="E45" s="6">
        <v>0.12997897936926806</v>
      </c>
      <c r="F45" s="13">
        <v>6.678570823138516E-2</v>
      </c>
      <c r="G45" s="6">
        <v>6.953124558538501E-2</v>
      </c>
      <c r="H45" s="6">
        <v>5.526956698630834E-2</v>
      </c>
      <c r="I45" s="4"/>
      <c r="J45" s="1"/>
    </row>
    <row r="46" spans="1:16" x14ac:dyDescent="0.35">
      <c r="A46" s="2">
        <v>2019</v>
      </c>
      <c r="B46" s="6">
        <v>0.44</v>
      </c>
      <c r="C46" s="6">
        <v>0.11</v>
      </c>
      <c r="D46" s="6">
        <v>0.18</v>
      </c>
      <c r="E46" s="6">
        <v>0.12</v>
      </c>
      <c r="F46" s="13">
        <v>0.05</v>
      </c>
      <c r="G46" s="6">
        <v>0.06</v>
      </c>
      <c r="H46" s="6">
        <v>0.05</v>
      </c>
      <c r="I46" s="4"/>
      <c r="J46" s="1"/>
    </row>
    <row r="47" spans="1:16" x14ac:dyDescent="0.35">
      <c r="A47" s="12">
        <v>2018</v>
      </c>
      <c r="B47" s="6">
        <v>0.36125719230865511</v>
      </c>
      <c r="C47" s="6">
        <v>0.13871169615110912</v>
      </c>
      <c r="D47" s="6">
        <v>0.19192816452640726</v>
      </c>
      <c r="E47" s="6">
        <v>0.12949695857873902</v>
      </c>
      <c r="F47" s="13">
        <v>5.87056884054084E-2</v>
      </c>
      <c r="G47" s="13">
        <v>6.4761353030156732E-2</v>
      </c>
      <c r="H47" s="13">
        <v>5.5138946999524388E-2</v>
      </c>
      <c r="I47" s="4"/>
      <c r="J47" s="1"/>
    </row>
    <row r="48" spans="1:16" x14ac:dyDescent="0.35">
      <c r="A48" s="2">
        <v>2017</v>
      </c>
      <c r="B48" s="6">
        <v>0.38198803231105777</v>
      </c>
      <c r="C48" s="6">
        <v>9.9384591813283629E-2</v>
      </c>
      <c r="D48" s="6">
        <v>0.20145978567111839</v>
      </c>
      <c r="E48" s="6">
        <v>0.12171973817488488</v>
      </c>
      <c r="F48" s="6">
        <v>5.5905109675442405E-2</v>
      </c>
      <c r="G48" s="6">
        <v>6.0054646204131659E-2</v>
      </c>
      <c r="H48" s="6">
        <v>7.9488096150081289E-2</v>
      </c>
      <c r="I48" s="4"/>
      <c r="J48" s="1"/>
    </row>
    <row r="49" spans="1:12" x14ac:dyDescent="0.35">
      <c r="A49" s="14" t="s">
        <v>42</v>
      </c>
      <c r="B49" s="6">
        <v>0.33959629094334109</v>
      </c>
      <c r="C49" s="6">
        <v>0.11262768151480212</v>
      </c>
      <c r="D49" s="6">
        <v>0.20482632066126438</v>
      </c>
      <c r="E49" s="6">
        <v>0.14202893843680475</v>
      </c>
      <c r="F49" s="6">
        <v>7.1948229104077693E-2</v>
      </c>
      <c r="G49" s="6">
        <v>5.7162344305688631E-2</v>
      </c>
      <c r="H49" s="6">
        <v>7.1810195034021335E-2</v>
      </c>
      <c r="I49" s="4"/>
      <c r="J49" s="1"/>
    </row>
    <row r="50" spans="1:12" x14ac:dyDescent="0.35">
      <c r="A50" s="2" t="s">
        <v>43</v>
      </c>
      <c r="B50" s="6">
        <v>0.38695239580401491</v>
      </c>
      <c r="C50" s="6">
        <v>9.7833735233038441E-2</v>
      </c>
      <c r="D50" s="6">
        <v>0.20106554134749238</v>
      </c>
      <c r="E50" s="6">
        <v>0.11934139161259404</v>
      </c>
      <c r="F50" s="6">
        <v>5.4026350421043826E-2</v>
      </c>
      <c r="G50" s="6">
        <v>6.0393354582036984E-2</v>
      </c>
      <c r="H50" s="6">
        <v>8.0387230999779402E-2</v>
      </c>
      <c r="I50" s="4"/>
      <c r="J50" s="1"/>
    </row>
    <row r="51" spans="1:12" x14ac:dyDescent="0.35">
      <c r="A51" s="2">
        <v>2016</v>
      </c>
      <c r="B51" s="6">
        <v>0.36</v>
      </c>
      <c r="C51" s="6">
        <v>0.12</v>
      </c>
      <c r="D51" s="6">
        <v>0.21</v>
      </c>
      <c r="E51" s="6">
        <v>0.12</v>
      </c>
      <c r="F51" s="6">
        <v>0.06</v>
      </c>
      <c r="G51" s="6">
        <v>0.06</v>
      </c>
      <c r="H51" s="6">
        <v>0.06</v>
      </c>
      <c r="I51" s="4"/>
      <c r="J51" s="1"/>
    </row>
    <row r="52" spans="1:12" x14ac:dyDescent="0.35">
      <c r="A52" s="2">
        <v>2015</v>
      </c>
      <c r="B52" s="6">
        <v>0.38</v>
      </c>
      <c r="C52" s="6">
        <v>0.1</v>
      </c>
      <c r="D52" s="6">
        <v>0.21</v>
      </c>
      <c r="E52" s="6">
        <v>0.13</v>
      </c>
      <c r="F52" s="6">
        <v>0.05</v>
      </c>
      <c r="G52" s="6">
        <v>7.0000000000000007E-2</v>
      </c>
      <c r="H52" s="6">
        <v>0.06</v>
      </c>
      <c r="I52" s="4"/>
      <c r="J52" s="1"/>
    </row>
    <row r="53" spans="1:12" x14ac:dyDescent="0.35">
      <c r="A53" s="2">
        <v>2014</v>
      </c>
      <c r="B53" s="6">
        <v>0.38</v>
      </c>
      <c r="C53" s="6">
        <v>0.1</v>
      </c>
      <c r="D53" s="6">
        <v>0.21</v>
      </c>
      <c r="E53" s="6">
        <v>0.12</v>
      </c>
      <c r="F53" s="6">
        <v>0.06</v>
      </c>
      <c r="G53" s="6">
        <v>7.0000000000000007E-2</v>
      </c>
      <c r="H53" s="6">
        <v>0.06</v>
      </c>
      <c r="I53" s="3"/>
    </row>
    <row r="56" spans="1:12" ht="21" x14ac:dyDescent="0.5">
      <c r="A56" s="108" t="s">
        <v>107</v>
      </c>
      <c r="B56" s="108"/>
      <c r="C56" s="108"/>
      <c r="D56" s="108"/>
      <c r="E56" s="108"/>
      <c r="F56" s="108"/>
      <c r="G56" s="108"/>
      <c r="H56" s="19"/>
      <c r="I56" s="19"/>
    </row>
    <row r="57" spans="1:12" ht="15" customHeight="1" x14ac:dyDescent="0.35">
      <c r="A57" s="14" t="s">
        <v>34</v>
      </c>
      <c r="B57" s="6" t="s">
        <v>44</v>
      </c>
      <c r="C57" s="6" t="s">
        <v>45</v>
      </c>
      <c r="D57" s="6" t="s">
        <v>46</v>
      </c>
      <c r="E57" s="6" t="s">
        <v>47</v>
      </c>
      <c r="F57" s="7" t="s">
        <v>48</v>
      </c>
      <c r="G57" s="6" t="s">
        <v>49</v>
      </c>
      <c r="H57" s="6" t="s">
        <v>50</v>
      </c>
      <c r="I57" s="6" t="s">
        <v>51</v>
      </c>
      <c r="J57" s="7"/>
      <c r="K57" s="7"/>
      <c r="L57" s="7"/>
    </row>
    <row r="58" spans="1:12" ht="15" customHeight="1" x14ac:dyDescent="0.35">
      <c r="A58" s="2">
        <v>2020</v>
      </c>
      <c r="B58" s="6">
        <v>3.707922385193009E-2</v>
      </c>
      <c r="C58" s="6">
        <v>0.39339586936734389</v>
      </c>
      <c r="D58" s="6">
        <v>0.22546969220386853</v>
      </c>
      <c r="E58" s="6">
        <f>Taulukko6[[#This Row],[Aikapalkkio kattohinta]]+Taulukko6[[#This Row],[Aikapalkkio henkilöryhmittäin (E…07)]]+Taulukko6[[#This Row],[Aikapalkkio kustannusten mukaan]]</f>
        <v>0.6559447854231425</v>
      </c>
      <c r="F58" s="6">
        <v>0.2</v>
      </c>
      <c r="G58" s="6">
        <v>6.1696521775136154E-2</v>
      </c>
      <c r="H58" s="6">
        <v>0.26209199087893081</v>
      </c>
      <c r="I58" s="101">
        <v>2.026670192279054E-2</v>
      </c>
      <c r="J58" s="7"/>
      <c r="K58" s="1"/>
      <c r="L58" s="6"/>
    </row>
    <row r="59" spans="1:12" x14ac:dyDescent="0.35">
      <c r="A59" s="2">
        <v>2019</v>
      </c>
      <c r="B59" s="11">
        <v>0.12076682702063166</v>
      </c>
      <c r="C59" s="6">
        <v>0.41191073039618148</v>
      </c>
      <c r="D59" s="6">
        <v>0.21406848498281475</v>
      </c>
      <c r="E59" s="6">
        <v>0.72</v>
      </c>
      <c r="F59" s="6">
        <v>0.13</v>
      </c>
      <c r="G59" s="6">
        <v>5.43272157411194E-2</v>
      </c>
      <c r="H59" s="6">
        <v>0.18075689985109245</v>
      </c>
      <c r="I59" s="6">
        <v>1.8169842008160259E-2</v>
      </c>
      <c r="J59" s="6"/>
      <c r="K59" s="1"/>
      <c r="L59" s="6"/>
    </row>
    <row r="60" spans="1:12" x14ac:dyDescent="0.35">
      <c r="A60" s="12">
        <v>2018</v>
      </c>
      <c r="B60" s="6">
        <v>0.03</v>
      </c>
      <c r="C60" s="6">
        <v>0.45</v>
      </c>
      <c r="D60" s="6">
        <v>0.25</v>
      </c>
      <c r="E60" s="6">
        <v>0.72</v>
      </c>
      <c r="F60" s="6">
        <v>0.11</v>
      </c>
      <c r="G60" s="6">
        <v>7.0000000000000007E-2</v>
      </c>
      <c r="H60" s="6">
        <v>0.18</v>
      </c>
      <c r="I60" s="6">
        <v>0.02</v>
      </c>
      <c r="K60" s="1"/>
      <c r="L60" s="1"/>
    </row>
    <row r="61" spans="1:12" x14ac:dyDescent="0.35">
      <c r="A61" s="2">
        <v>2017</v>
      </c>
      <c r="B61" s="6">
        <v>2.5612712898816316E-2</v>
      </c>
      <c r="C61" s="6">
        <v>0.4713590602352738</v>
      </c>
      <c r="D61" s="6">
        <v>0.22978355079139656</v>
      </c>
      <c r="E61" s="6">
        <f>C61+D61+I61</f>
        <v>0.73071979006954446</v>
      </c>
      <c r="F61" s="6">
        <v>0.19488743510348522</v>
      </c>
      <c r="G61" s="6">
        <v>4.8780061928154025E-2</v>
      </c>
      <c r="H61" s="6">
        <f>F61+G61</f>
        <v>0.24366749703163926</v>
      </c>
      <c r="I61" s="6">
        <v>2.9577179042874106E-2</v>
      </c>
      <c r="K61" s="1"/>
    </row>
    <row r="62" spans="1:12" x14ac:dyDescent="0.35">
      <c r="A62" s="14" t="s">
        <v>42</v>
      </c>
      <c r="B62" s="6">
        <v>2.8169125249607338E-2</v>
      </c>
      <c r="C62" s="6">
        <v>0.50004340997166508</v>
      </c>
      <c r="D62" s="6">
        <v>0.15521038050813346</v>
      </c>
      <c r="E62" s="6">
        <f>B62+C62+D62</f>
        <v>0.68342291572940583</v>
      </c>
      <c r="F62" s="6">
        <v>0.27485615513934603</v>
      </c>
      <c r="G62" s="6">
        <v>3.2218091697645598E-2</v>
      </c>
      <c r="H62" s="6">
        <f>F62+G62</f>
        <v>0.30707424683699164</v>
      </c>
      <c r="I62" s="6">
        <v>9.5028374336024752E-3</v>
      </c>
      <c r="K62" s="1"/>
    </row>
    <row r="63" spans="1:12" x14ac:dyDescent="0.35">
      <c r="A63" s="14" t="s">
        <v>52</v>
      </c>
      <c r="B63" s="6">
        <v>2.5311691148110802E-2</v>
      </c>
      <c r="C63" s="6">
        <v>0.46798143096790384</v>
      </c>
      <c r="D63" s="6">
        <v>0.23856466400553911</v>
      </c>
      <c r="E63" s="6">
        <f>B63+C63+D63</f>
        <v>0.73185778612155383</v>
      </c>
      <c r="F63" s="6">
        <v>0.18547098704907597</v>
      </c>
      <c r="G63" s="6">
        <v>5.0730261109587955E-2</v>
      </c>
      <c r="H63" s="6">
        <f>F63+G63</f>
        <v>0.23620124815866392</v>
      </c>
      <c r="I63" s="6">
        <v>3.194096571978234E-2</v>
      </c>
      <c r="K63" s="1"/>
    </row>
    <row r="64" spans="1:12" x14ac:dyDescent="0.35">
      <c r="A64" s="2">
        <v>2016</v>
      </c>
      <c r="B64" s="6">
        <v>0.04</v>
      </c>
      <c r="C64" s="6">
        <v>0.42</v>
      </c>
      <c r="D64" s="6">
        <v>0.2</v>
      </c>
      <c r="E64" s="6">
        <v>0.66</v>
      </c>
      <c r="F64" s="6">
        <v>0.27</v>
      </c>
      <c r="G64" s="6">
        <v>0.04</v>
      </c>
      <c r="H64" s="6">
        <v>0.31</v>
      </c>
      <c r="I64" s="6">
        <v>0.03</v>
      </c>
      <c r="K64" s="1"/>
    </row>
    <row r="65" spans="1:11" x14ac:dyDescent="0.35">
      <c r="A65" s="2">
        <v>2015</v>
      </c>
      <c r="B65" s="6">
        <v>0.04</v>
      </c>
      <c r="C65" s="6">
        <v>0.43</v>
      </c>
      <c r="D65" s="6">
        <v>0.19</v>
      </c>
      <c r="E65" s="6">
        <v>0.66</v>
      </c>
      <c r="F65" s="6">
        <v>0.26</v>
      </c>
      <c r="G65" s="6">
        <v>0.06</v>
      </c>
      <c r="H65" s="6">
        <v>0.32</v>
      </c>
      <c r="I65" s="6">
        <v>0.02</v>
      </c>
      <c r="K65" s="1"/>
    </row>
    <row r="66" spans="1:11" x14ac:dyDescent="0.35">
      <c r="A66" s="2">
        <v>2014</v>
      </c>
      <c r="B66" s="6">
        <v>0.02</v>
      </c>
      <c r="C66" s="6">
        <v>0.44</v>
      </c>
      <c r="D66" s="6">
        <v>0.17</v>
      </c>
      <c r="E66" s="6">
        <v>0.63</v>
      </c>
      <c r="F66" s="6">
        <v>0.25</v>
      </c>
      <c r="G66" s="6">
        <v>0.08</v>
      </c>
      <c r="H66" s="6">
        <v>0.33</v>
      </c>
      <c r="I66" s="6">
        <v>0.04</v>
      </c>
      <c r="K66" s="1"/>
    </row>
    <row r="67" spans="1:11" x14ac:dyDescent="0.35">
      <c r="I67" s="3"/>
    </row>
    <row r="68" spans="1:11" x14ac:dyDescent="0.35">
      <c r="I68" s="3"/>
    </row>
    <row r="69" spans="1:11" ht="21" x14ac:dyDescent="0.5">
      <c r="A69" s="109" t="s">
        <v>108</v>
      </c>
      <c r="B69" s="109"/>
      <c r="C69" s="109"/>
      <c r="D69" s="109"/>
      <c r="E69" s="109"/>
      <c r="F69" s="109"/>
      <c r="G69" s="109"/>
      <c r="H69" s="3"/>
      <c r="I69" s="3"/>
    </row>
    <row r="70" spans="1:11" x14ac:dyDescent="0.35">
      <c r="A70" s="7" t="s">
        <v>34</v>
      </c>
      <c r="B70" s="6" t="s">
        <v>53</v>
      </c>
      <c r="C70" s="6" t="s">
        <v>54</v>
      </c>
      <c r="D70" s="6" t="s">
        <v>55</v>
      </c>
      <c r="E70" s="6" t="s">
        <v>56</v>
      </c>
      <c r="F70" s="7" t="s">
        <v>57</v>
      </c>
      <c r="G70" s="3"/>
      <c r="H70" s="3"/>
      <c r="I70" s="3"/>
    </row>
    <row r="71" spans="1:11" x14ac:dyDescent="0.35">
      <c r="A71" s="12">
        <v>2020</v>
      </c>
      <c r="B71" s="6">
        <v>0.27174726260067261</v>
      </c>
      <c r="C71" s="6">
        <v>0.24691031208813913</v>
      </c>
      <c r="D71" s="6">
        <v>0.13929159729177645</v>
      </c>
      <c r="E71" s="6">
        <v>0.32619098157365251</v>
      </c>
      <c r="F71" s="13">
        <v>1.585984644575926E-2</v>
      </c>
      <c r="G71" s="3"/>
      <c r="H71" s="3"/>
      <c r="I71" s="3"/>
    </row>
    <row r="72" spans="1:11" x14ac:dyDescent="0.35">
      <c r="A72" s="12">
        <v>2019</v>
      </c>
      <c r="B72" s="6">
        <v>0.26</v>
      </c>
      <c r="C72" s="6">
        <v>0.27</v>
      </c>
      <c r="D72" s="6">
        <v>0.14000000000000001</v>
      </c>
      <c r="E72" s="6">
        <v>0.32</v>
      </c>
      <c r="F72" s="13">
        <v>0.01</v>
      </c>
      <c r="G72" s="3"/>
      <c r="H72" s="3"/>
      <c r="I72" s="3"/>
    </row>
    <row r="73" spans="1:11" x14ac:dyDescent="0.35">
      <c r="A73" s="12">
        <v>2018</v>
      </c>
      <c r="B73" s="6">
        <v>0.34</v>
      </c>
      <c r="C73" s="6">
        <v>0.23</v>
      </c>
      <c r="D73" s="6">
        <v>0.13</v>
      </c>
      <c r="E73" s="6">
        <v>0.28999999999999998</v>
      </c>
      <c r="F73" s="6">
        <v>0</v>
      </c>
      <c r="G73" s="3"/>
      <c r="H73" s="3"/>
      <c r="I73" s="3"/>
    </row>
    <row r="74" spans="1:11" x14ac:dyDescent="0.35">
      <c r="A74" s="2">
        <v>2017</v>
      </c>
      <c r="B74" s="6">
        <v>0.30625375460347032</v>
      </c>
      <c r="C74" s="6">
        <v>0.26065775332267294</v>
      </c>
      <c r="D74" s="6">
        <v>0.13219686746358578</v>
      </c>
      <c r="E74" s="6">
        <v>0.29341579192265688</v>
      </c>
      <c r="F74" s="6">
        <v>7.4758326876140889E-3</v>
      </c>
      <c r="G74" s="3"/>
      <c r="H74" s="3"/>
      <c r="I74" s="3"/>
    </row>
    <row r="75" spans="1:11" x14ac:dyDescent="0.35">
      <c r="A75" s="14" t="s">
        <v>42</v>
      </c>
      <c r="B75" s="6">
        <v>0.12477718360071301</v>
      </c>
      <c r="C75" s="6">
        <v>0.20754162399969658</v>
      </c>
      <c r="D75" s="6">
        <v>0.27115333560890509</v>
      </c>
      <c r="E75" s="6">
        <v>0.38112033981871279</v>
      </c>
      <c r="F75" s="6">
        <v>1.5407516971972542E-2</v>
      </c>
      <c r="G75" s="3"/>
      <c r="H75" s="3"/>
      <c r="I75" s="3"/>
    </row>
    <row r="76" spans="1:11" x14ac:dyDescent="0.35">
      <c r="A76" s="14" t="s">
        <v>52</v>
      </c>
      <c r="B76" s="6">
        <v>0.33235081816021023</v>
      </c>
      <c r="C76" s="6">
        <v>0.2711621391009274</v>
      </c>
      <c r="D76" s="6">
        <v>0.11835967065478009</v>
      </c>
      <c r="E76" s="6">
        <v>0.28820116477885743</v>
      </c>
      <c r="F76" s="6">
        <v>6.6848273150171477E-3</v>
      </c>
      <c r="G76" s="3"/>
      <c r="H76" s="3"/>
      <c r="I76" s="3"/>
    </row>
    <row r="77" spans="1:11" x14ac:dyDescent="0.35">
      <c r="B77" s="6"/>
      <c r="C77" s="6"/>
      <c r="D77" s="6"/>
      <c r="E77" s="6"/>
      <c r="F77" s="6"/>
      <c r="G77" s="3"/>
      <c r="H77" s="3"/>
      <c r="I77" s="3"/>
    </row>
    <row r="78" spans="1:11" x14ac:dyDescent="0.35">
      <c r="F78" s="3"/>
      <c r="G78" s="3"/>
      <c r="H78" s="3"/>
      <c r="I78" s="3"/>
    </row>
    <row r="79" spans="1:11" ht="21" x14ac:dyDescent="0.5">
      <c r="A79" s="109" t="s">
        <v>109</v>
      </c>
      <c r="B79" s="109"/>
      <c r="C79" s="109"/>
      <c r="D79" s="109"/>
      <c r="E79" s="109"/>
      <c r="F79" s="109"/>
      <c r="G79" s="109"/>
      <c r="H79" s="3"/>
      <c r="I79" s="3"/>
    </row>
    <row r="80" spans="1:11" x14ac:dyDescent="0.35">
      <c r="A80" s="14" t="s">
        <v>58</v>
      </c>
      <c r="B80" s="6" t="s">
        <v>3</v>
      </c>
      <c r="C80" s="6" t="s">
        <v>4</v>
      </c>
      <c r="D80" s="6" t="s">
        <v>35</v>
      </c>
      <c r="E80" s="6" t="s">
        <v>59</v>
      </c>
      <c r="F80" s="3"/>
      <c r="H80" s="3"/>
      <c r="I80" s="3"/>
    </row>
    <row r="81" spans="1:9" x14ac:dyDescent="0.35">
      <c r="A81" s="2" t="s">
        <v>60</v>
      </c>
      <c r="B81" s="6">
        <f>B82+B83</f>
        <v>0.94</v>
      </c>
      <c r="C81" s="6">
        <f t="shared" ref="C81:E81" si="0">C82+C83</f>
        <v>0.91999999999999993</v>
      </c>
      <c r="D81" s="6">
        <f t="shared" si="0"/>
        <v>0.89999999999999991</v>
      </c>
      <c r="E81" s="6">
        <f t="shared" si="0"/>
        <v>0.92</v>
      </c>
      <c r="F81" s="3"/>
      <c r="H81" s="3"/>
      <c r="I81" s="3"/>
    </row>
    <row r="82" spans="1:9" x14ac:dyDescent="0.35">
      <c r="A82" s="14" t="s">
        <v>61</v>
      </c>
      <c r="B82" s="6">
        <v>0.62</v>
      </c>
      <c r="C82" s="6">
        <v>0.71</v>
      </c>
      <c r="D82" s="6">
        <v>0.7</v>
      </c>
      <c r="E82" s="6">
        <v>0.67</v>
      </c>
      <c r="F82" s="3"/>
      <c r="H82" s="3"/>
      <c r="I82" s="3"/>
    </row>
    <row r="83" spans="1:9" x14ac:dyDescent="0.35">
      <c r="A83" s="2" t="s">
        <v>62</v>
      </c>
      <c r="B83" s="6">
        <v>0.32</v>
      </c>
      <c r="C83" s="6">
        <v>0.21</v>
      </c>
      <c r="D83" s="6">
        <v>0.2</v>
      </c>
      <c r="E83" s="6">
        <v>0.25</v>
      </c>
      <c r="F83" s="3"/>
      <c r="H83" s="3"/>
      <c r="I83" s="3"/>
    </row>
    <row r="84" spans="1:9" x14ac:dyDescent="0.35">
      <c r="A84" s="14" t="s">
        <v>63</v>
      </c>
      <c r="B84" s="6">
        <v>0.06</v>
      </c>
      <c r="C84" s="6">
        <v>0.08</v>
      </c>
      <c r="D84" s="6">
        <v>0.1</v>
      </c>
      <c r="E84" s="6">
        <v>0.08</v>
      </c>
      <c r="F84" s="3"/>
      <c r="H84" s="3"/>
      <c r="I84" s="3"/>
    </row>
    <row r="85" spans="1:9" x14ac:dyDescent="0.35">
      <c r="I85" s="3"/>
    </row>
    <row r="86" spans="1:9" x14ac:dyDescent="0.35">
      <c r="I86" s="3"/>
    </row>
    <row r="87" spans="1:9" ht="21" x14ac:dyDescent="0.5">
      <c r="A87" s="108" t="s">
        <v>110</v>
      </c>
      <c r="B87" s="108"/>
      <c r="C87" s="108"/>
      <c r="D87" s="108"/>
      <c r="E87" s="108"/>
      <c r="F87" s="108"/>
      <c r="G87" s="108"/>
      <c r="H87" s="3"/>
      <c r="I87" s="3"/>
    </row>
    <row r="88" spans="1:9" x14ac:dyDescent="0.35">
      <c r="A88" s="2" t="s">
        <v>34</v>
      </c>
      <c r="B88" s="6" t="s">
        <v>64</v>
      </c>
      <c r="C88" s="6" t="s">
        <v>65</v>
      </c>
      <c r="D88" s="6" t="s">
        <v>66</v>
      </c>
      <c r="E88" s="6" t="s">
        <v>67</v>
      </c>
      <c r="F88" s="6" t="s">
        <v>68</v>
      </c>
      <c r="G88" s="6" t="s">
        <v>69</v>
      </c>
      <c r="H88" s="7"/>
      <c r="I88" s="3"/>
    </row>
    <row r="89" spans="1:9" x14ac:dyDescent="0.35">
      <c r="A89" s="2">
        <v>2020</v>
      </c>
      <c r="B89" s="6">
        <v>0.45478330738713402</v>
      </c>
      <c r="C89" s="6">
        <v>8.2699743885903676E-2</v>
      </c>
      <c r="D89" s="6">
        <v>4.3654898809822727E-2</v>
      </c>
      <c r="E89" s="6">
        <v>5.5712348716918596E-2</v>
      </c>
      <c r="F89" s="6">
        <v>0.18330738713403305</v>
      </c>
      <c r="G89" s="6">
        <v>0.17984231406618792</v>
      </c>
      <c r="H89" s="7"/>
      <c r="I89" s="3"/>
    </row>
    <row r="90" spans="1:9" x14ac:dyDescent="0.35">
      <c r="A90" s="2">
        <v>2019</v>
      </c>
      <c r="B90" s="6">
        <v>0.56999999999999995</v>
      </c>
      <c r="C90" s="6">
        <v>7.0000000000000007E-2</v>
      </c>
      <c r="D90" s="6">
        <v>0.03</v>
      </c>
      <c r="E90" s="6">
        <v>0.05</v>
      </c>
      <c r="F90" s="6">
        <v>0.09</v>
      </c>
      <c r="G90" s="6">
        <v>0.19</v>
      </c>
      <c r="H90" s="7"/>
      <c r="I90" s="3"/>
    </row>
    <row r="91" spans="1:9" x14ac:dyDescent="0.35">
      <c r="A91" s="12">
        <v>2018</v>
      </c>
      <c r="B91" s="6">
        <v>0.48</v>
      </c>
      <c r="C91" s="6">
        <v>7.0000000000000007E-2</v>
      </c>
      <c r="D91" s="6">
        <v>0.03</v>
      </c>
      <c r="E91" s="6">
        <v>0.08</v>
      </c>
      <c r="F91" s="6">
        <v>0.04</v>
      </c>
      <c r="G91" s="6">
        <v>0.25</v>
      </c>
      <c r="H91" s="3"/>
      <c r="I91" s="3"/>
    </row>
    <row r="92" spans="1:9" x14ac:dyDescent="0.35">
      <c r="A92" s="2">
        <v>2017</v>
      </c>
      <c r="B92" s="6">
        <v>0.5123241813125996</v>
      </c>
      <c r="C92" s="6">
        <v>6.4137423010023648E-2</v>
      </c>
      <c r="D92" s="6">
        <v>3.1706178867432613E-2</v>
      </c>
      <c r="E92" s="6">
        <v>0.10374218530045856</v>
      </c>
      <c r="F92" s="6">
        <v>2.5068746215583505E-2</v>
      </c>
      <c r="G92" s="6">
        <v>0.26302128529390212</v>
      </c>
      <c r="H92" s="3"/>
      <c r="I92" s="3"/>
    </row>
    <row r="93" spans="1:9" x14ac:dyDescent="0.35">
      <c r="A93" s="2">
        <v>2016</v>
      </c>
      <c r="B93" s="6">
        <v>0.44</v>
      </c>
      <c r="C93" s="6">
        <v>0.09</v>
      </c>
      <c r="D93" s="6">
        <v>0.05</v>
      </c>
      <c r="E93" s="6">
        <v>0.08</v>
      </c>
      <c r="F93" s="6">
        <v>0.05</v>
      </c>
      <c r="G93" s="6">
        <v>0.28999999999999998</v>
      </c>
      <c r="H93" s="3"/>
      <c r="I93" s="3"/>
    </row>
    <row r="94" spans="1:9" x14ac:dyDescent="0.35">
      <c r="A94" s="2">
        <v>2015</v>
      </c>
      <c r="B94" s="6">
        <v>0.33</v>
      </c>
      <c r="C94" s="6">
        <v>0.09</v>
      </c>
      <c r="D94" s="6">
        <v>0.03</v>
      </c>
      <c r="E94" s="6">
        <v>0.16</v>
      </c>
      <c r="F94" s="6">
        <v>0.05</v>
      </c>
      <c r="G94" s="6">
        <v>0.34</v>
      </c>
      <c r="H94" s="3"/>
      <c r="I94" s="3"/>
    </row>
    <row r="95" spans="1:9" x14ac:dyDescent="0.35">
      <c r="A95" s="2">
        <v>2014</v>
      </c>
      <c r="B95" s="6">
        <v>0.28999999999999998</v>
      </c>
      <c r="C95" s="6">
        <v>0.14000000000000001</v>
      </c>
      <c r="D95" s="6">
        <v>0.04</v>
      </c>
      <c r="E95" s="6">
        <v>0.16</v>
      </c>
      <c r="F95" s="6">
        <v>7.0000000000000007E-2</v>
      </c>
      <c r="G95" s="6">
        <v>0.3</v>
      </c>
      <c r="H95" s="3"/>
      <c r="I95" s="3"/>
    </row>
    <row r="96" spans="1:9" x14ac:dyDescent="0.35">
      <c r="A96" s="2"/>
      <c r="B96" s="6"/>
      <c r="C96" s="6"/>
      <c r="D96" s="6"/>
      <c r="E96" s="6"/>
      <c r="F96" s="6"/>
      <c r="G96" s="6"/>
      <c r="H96" s="3"/>
      <c r="I96" s="3"/>
    </row>
    <row r="97" spans="1:9" x14ac:dyDescent="0.35">
      <c r="F97" s="4"/>
      <c r="G97" s="4"/>
      <c r="H97" s="3"/>
      <c r="I97" s="3"/>
    </row>
    <row r="98" spans="1:9" ht="21" x14ac:dyDescent="0.5">
      <c r="A98" s="108" t="s">
        <v>70</v>
      </c>
      <c r="B98" s="108"/>
      <c r="C98" s="108"/>
      <c r="D98" s="108"/>
      <c r="E98" s="108"/>
      <c r="F98" s="108"/>
      <c r="G98" s="108"/>
      <c r="H98" s="3"/>
      <c r="I98" s="3"/>
    </row>
    <row r="99" spans="1:9" x14ac:dyDescent="0.35">
      <c r="A99" s="2" t="s">
        <v>71</v>
      </c>
      <c r="B99" s="2" t="s">
        <v>101</v>
      </c>
      <c r="C99" s="9" t="s">
        <v>11</v>
      </c>
      <c r="D99" s="9" t="s">
        <v>12</v>
      </c>
      <c r="E99" s="9" t="s">
        <v>13</v>
      </c>
      <c r="F99" s="9" t="s">
        <v>14</v>
      </c>
      <c r="G99" s="9" t="s">
        <v>15</v>
      </c>
      <c r="H99" s="9" t="s">
        <v>16</v>
      </c>
      <c r="I99" s="3"/>
    </row>
    <row r="100" spans="1:9" x14ac:dyDescent="0.35">
      <c r="A100" s="2" t="s">
        <v>72</v>
      </c>
      <c r="B100" s="2">
        <v>64</v>
      </c>
      <c r="C100" s="9">
        <v>64</v>
      </c>
      <c r="D100" s="9">
        <v>73</v>
      </c>
      <c r="E100" s="9">
        <v>71</v>
      </c>
      <c r="F100" s="9">
        <v>62</v>
      </c>
      <c r="G100" s="9">
        <v>63</v>
      </c>
      <c r="H100" s="9">
        <v>55</v>
      </c>
      <c r="I100" s="3"/>
    </row>
    <row r="101" spans="1:9" x14ac:dyDescent="0.35">
      <c r="A101" s="2" t="s">
        <v>73</v>
      </c>
      <c r="B101" s="2">
        <v>36</v>
      </c>
      <c r="C101" s="9">
        <v>36</v>
      </c>
      <c r="D101" s="9">
        <v>27</v>
      </c>
      <c r="E101" s="9">
        <v>29</v>
      </c>
      <c r="F101" s="9">
        <v>38</v>
      </c>
      <c r="G101" s="9">
        <v>37</v>
      </c>
      <c r="H101" s="9">
        <v>45</v>
      </c>
      <c r="I101" s="3"/>
    </row>
    <row r="102" spans="1:9" x14ac:dyDescent="0.35">
      <c r="A102" s="2" t="s">
        <v>74</v>
      </c>
      <c r="B102" s="2" t="s">
        <v>105</v>
      </c>
      <c r="C102" s="7" t="s">
        <v>75</v>
      </c>
      <c r="D102" s="7" t="s">
        <v>76</v>
      </c>
      <c r="E102" s="10" t="s">
        <v>77</v>
      </c>
      <c r="F102" s="6"/>
      <c r="G102" s="6"/>
      <c r="H102" s="7"/>
    </row>
    <row r="187" s="15" customFormat="1" x14ac:dyDescent="0.35"/>
    <row r="211" s="15" customFormat="1" x14ac:dyDescent="0.35"/>
    <row r="225" s="15" customFormat="1" x14ac:dyDescent="0.35"/>
  </sheetData>
  <mergeCells count="8">
    <mergeCell ref="A1:D1"/>
    <mergeCell ref="A98:G98"/>
    <mergeCell ref="A17:G17"/>
    <mergeCell ref="A43:G43"/>
    <mergeCell ref="A56:G56"/>
    <mergeCell ref="A69:G69"/>
    <mergeCell ref="A87:G87"/>
    <mergeCell ref="A79:G79"/>
  </mergeCells>
  <phoneticPr fontId="21" type="noConversion"/>
  <pageMargins left="0.7" right="0.7" top="0.75" bottom="0.75" header="0.3" footer="0.3"/>
  <pageSetup paperSize="8" fitToHeight="0" orientation="landscape" r:id="rId1"/>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A152B-3351-4662-905C-D047679B9455}">
  <dimension ref="A1:O95"/>
  <sheetViews>
    <sheetView topLeftCell="A9" zoomScale="85" zoomScaleNormal="85" workbookViewId="0">
      <selection activeCell="A26" sqref="A26"/>
    </sheetView>
  </sheetViews>
  <sheetFormatPr defaultColWidth="8.7265625" defaultRowHeight="14.5" x14ac:dyDescent="0.35"/>
  <cols>
    <col min="1" max="1" width="38.1796875" style="14" customWidth="1"/>
    <col min="2" max="2" width="14.453125" style="14" customWidth="1"/>
    <col min="3" max="3" width="15.453125" style="14" customWidth="1"/>
    <col min="4" max="5" width="8.7265625" style="14"/>
    <col min="6" max="6" width="35.1796875" style="14" customWidth="1"/>
    <col min="7" max="7" width="14.453125" style="14" customWidth="1"/>
    <col min="8" max="8" width="9.81640625" style="14" customWidth="1"/>
    <col min="9" max="9" width="8.7265625" style="14"/>
    <col min="10" max="10" width="11.453125" style="14" customWidth="1"/>
    <col min="11" max="11" width="37.453125" style="14" customWidth="1"/>
    <col min="12" max="12" width="14.7265625" style="14" customWidth="1"/>
    <col min="13" max="13" width="9.81640625" style="14" customWidth="1"/>
    <col min="14" max="16384" width="8.7265625" style="14"/>
  </cols>
  <sheetData>
    <row r="1" spans="1:15" ht="21" x14ac:dyDescent="0.5">
      <c r="A1" s="16"/>
      <c r="B1" s="15"/>
      <c r="C1" s="15"/>
    </row>
    <row r="2" spans="1:15" ht="16" thickBot="1" x14ac:dyDescent="0.4">
      <c r="A2" s="110" t="s">
        <v>111</v>
      </c>
      <c r="B2" s="110"/>
      <c r="C2" s="110"/>
      <c r="F2" s="111" t="s">
        <v>102</v>
      </c>
      <c r="G2" s="111"/>
      <c r="H2" s="111"/>
      <c r="I2" s="22"/>
      <c r="J2" s="22"/>
      <c r="K2" s="112" t="s">
        <v>112</v>
      </c>
      <c r="L2" s="112"/>
      <c r="M2" s="112"/>
      <c r="N2" s="23"/>
      <c r="O2" s="23"/>
    </row>
    <row r="3" spans="1:15" ht="16" thickTop="1" x14ac:dyDescent="0.35">
      <c r="A3" s="93" t="s">
        <v>10</v>
      </c>
      <c r="B3" s="93" t="s">
        <v>78</v>
      </c>
      <c r="C3" s="94" t="s">
        <v>79</v>
      </c>
      <c r="F3" s="43" t="s">
        <v>10</v>
      </c>
      <c r="G3" s="44" t="s">
        <v>78</v>
      </c>
      <c r="H3" s="45" t="s">
        <v>80</v>
      </c>
      <c r="K3" s="76" t="s">
        <v>10</v>
      </c>
      <c r="L3" s="76" t="s">
        <v>78</v>
      </c>
      <c r="M3" s="77" t="s">
        <v>80</v>
      </c>
    </row>
    <row r="4" spans="1:15" x14ac:dyDescent="0.35">
      <c r="A4" s="78" t="s">
        <v>3</v>
      </c>
      <c r="B4" s="79">
        <f>SUM(B5:B16)</f>
        <v>666812</v>
      </c>
      <c r="C4" s="80">
        <f t="shared" ref="C4:C48" si="0">B4/$B$48</f>
        <v>0.42425029044207002</v>
      </c>
      <c r="F4" s="54" t="s">
        <v>3</v>
      </c>
      <c r="G4" s="55">
        <f>SUM(G5:G16)</f>
        <v>641307</v>
      </c>
      <c r="H4" s="56">
        <f t="shared" ref="H4:H47" si="1">G4/$G$48</f>
        <v>0.45729575938219752</v>
      </c>
      <c r="K4" s="78" t="s">
        <v>3</v>
      </c>
      <c r="L4" s="79">
        <f>SUM(L5:L16)</f>
        <v>25505</v>
      </c>
      <c r="M4" s="80">
        <f>L4/$L$48</f>
        <v>0.15060347678208702</v>
      </c>
    </row>
    <row r="5" spans="1:15" x14ac:dyDescent="0.35">
      <c r="A5" s="81" t="s">
        <v>18</v>
      </c>
      <c r="B5" s="46">
        <v>197256</v>
      </c>
      <c r="C5" s="82">
        <f t="shared" si="0"/>
        <v>0.12550151360719508</v>
      </c>
      <c r="F5" s="57" t="s">
        <v>18</v>
      </c>
      <c r="G5" s="58">
        <v>181458</v>
      </c>
      <c r="H5" s="59">
        <f t="shared" si="1"/>
        <v>0.12939196657135318</v>
      </c>
      <c r="K5" s="81" t="s">
        <v>18</v>
      </c>
      <c r="L5" s="46">
        <v>15798</v>
      </c>
      <c r="M5" s="82">
        <f>L5/$L$48</f>
        <v>9.3284992205583631E-2</v>
      </c>
    </row>
    <row r="6" spans="1:15" x14ac:dyDescent="0.35">
      <c r="A6" s="83" t="s">
        <v>19</v>
      </c>
      <c r="B6" s="47">
        <v>121615</v>
      </c>
      <c r="C6" s="84">
        <f t="shared" si="0"/>
        <v>7.7375930655285668E-2</v>
      </c>
      <c r="F6" s="60" t="s">
        <v>19</v>
      </c>
      <c r="G6" s="61">
        <v>120199</v>
      </c>
      <c r="H6" s="62">
        <f t="shared" si="1"/>
        <v>8.571010917077275E-2</v>
      </c>
      <c r="K6" s="83" t="s">
        <v>41</v>
      </c>
      <c r="L6" s="47">
        <v>5115</v>
      </c>
      <c r="M6" s="84">
        <f t="shared" ref="M6:M47" si="2">L6/$L$48</f>
        <v>3.020336340875809E-2</v>
      </c>
    </row>
    <row r="7" spans="1:15" x14ac:dyDescent="0.35">
      <c r="A7" s="81" t="s">
        <v>81</v>
      </c>
      <c r="B7" s="46">
        <v>83177</v>
      </c>
      <c r="C7" s="82">
        <f t="shared" si="0"/>
        <v>5.2920262994817217E-2</v>
      </c>
      <c r="F7" s="57" t="s">
        <v>81</v>
      </c>
      <c r="G7" s="58">
        <v>82468</v>
      </c>
      <c r="H7" s="59">
        <f t="shared" si="1"/>
        <v>5.8805325194845944E-2</v>
      </c>
      <c r="K7" s="81" t="s">
        <v>19</v>
      </c>
      <c r="L7" s="46">
        <v>1416</v>
      </c>
      <c r="M7" s="82">
        <f t="shared" si="2"/>
        <v>8.361283008172328E-3</v>
      </c>
    </row>
    <row r="8" spans="1:15" x14ac:dyDescent="0.35">
      <c r="A8" s="83" t="s">
        <v>21</v>
      </c>
      <c r="B8" s="47">
        <v>79864</v>
      </c>
      <c r="C8" s="84">
        <f t="shared" si="0"/>
        <v>5.0812410688268174E-2</v>
      </c>
      <c r="F8" s="60" t="s">
        <v>21</v>
      </c>
      <c r="G8" s="61">
        <v>78946</v>
      </c>
      <c r="H8" s="62">
        <f t="shared" si="1"/>
        <v>5.6293898273661394E-2</v>
      </c>
      <c r="K8" s="83" t="s">
        <v>21</v>
      </c>
      <c r="L8" s="47">
        <v>918</v>
      </c>
      <c r="M8" s="84">
        <f t="shared" si="2"/>
        <v>5.4206622891964668E-3</v>
      </c>
    </row>
    <row r="9" spans="1:15" x14ac:dyDescent="0.35">
      <c r="A9" s="81" t="s">
        <v>85</v>
      </c>
      <c r="B9" s="46">
        <v>41911</v>
      </c>
      <c r="C9" s="82">
        <f t="shared" si="0"/>
        <v>2.6665317844786231E-2</v>
      </c>
      <c r="E9" s="24"/>
      <c r="F9" s="57" t="s">
        <v>85</v>
      </c>
      <c r="G9" s="58">
        <v>41875</v>
      </c>
      <c r="H9" s="59">
        <f t="shared" si="1"/>
        <v>2.9859739444804939E-2</v>
      </c>
      <c r="K9" s="81" t="s">
        <v>82</v>
      </c>
      <c r="L9" s="46">
        <v>894</v>
      </c>
      <c r="M9" s="82">
        <f t="shared" si="2"/>
        <v>5.278945628041003E-3</v>
      </c>
    </row>
    <row r="10" spans="1:15" x14ac:dyDescent="0.35">
      <c r="A10" s="83" t="s">
        <v>84</v>
      </c>
      <c r="B10" s="47">
        <v>37864</v>
      </c>
      <c r="C10" s="84">
        <f t="shared" si="0"/>
        <v>2.4090467773973081E-2</v>
      </c>
      <c r="F10" s="60" t="s">
        <v>84</v>
      </c>
      <c r="G10" s="61">
        <v>37670</v>
      </c>
      <c r="H10" s="62">
        <f t="shared" si="1"/>
        <v>2.6861286803243036E-2</v>
      </c>
      <c r="K10" s="83" t="s">
        <v>81</v>
      </c>
      <c r="L10" s="47">
        <v>709</v>
      </c>
      <c r="M10" s="84">
        <f t="shared" si="2"/>
        <v>4.1865463649676414E-3</v>
      </c>
    </row>
    <row r="11" spans="1:15" x14ac:dyDescent="0.35">
      <c r="A11" s="81" t="s">
        <v>86</v>
      </c>
      <c r="B11" s="46">
        <v>26254</v>
      </c>
      <c r="C11" s="82">
        <f t="shared" si="0"/>
        <v>1.6703759268378651E-2</v>
      </c>
      <c r="F11" s="57" t="s">
        <v>86</v>
      </c>
      <c r="G11" s="58">
        <v>25900</v>
      </c>
      <c r="H11" s="59">
        <f t="shared" si="1"/>
        <v>1.8468471680488308E-2</v>
      </c>
      <c r="K11" s="81" t="s">
        <v>86</v>
      </c>
      <c r="L11" s="46">
        <v>354</v>
      </c>
      <c r="M11" s="82">
        <f t="shared" si="2"/>
        <v>2.090320752043082E-3</v>
      </c>
    </row>
    <row r="12" spans="1:15" x14ac:dyDescent="0.35">
      <c r="A12" s="83" t="s">
        <v>83</v>
      </c>
      <c r="B12" s="47">
        <v>18442</v>
      </c>
      <c r="C12" s="84">
        <f t="shared" si="0"/>
        <v>1.1733477886319765E-2</v>
      </c>
      <c r="F12" s="60" t="s">
        <v>83</v>
      </c>
      <c r="G12" s="61">
        <v>18437</v>
      </c>
      <c r="H12" s="62">
        <f t="shared" si="1"/>
        <v>1.3146842176569999E-2</v>
      </c>
      <c r="K12" s="83" t="s">
        <v>84</v>
      </c>
      <c r="L12" s="47">
        <v>194</v>
      </c>
      <c r="M12" s="84">
        <f t="shared" si="2"/>
        <v>1.1455430110066606E-3</v>
      </c>
    </row>
    <row r="13" spans="1:15" x14ac:dyDescent="0.35">
      <c r="A13" s="81" t="s">
        <v>82</v>
      </c>
      <c r="B13" s="46">
        <v>18201</v>
      </c>
      <c r="C13" s="82">
        <f t="shared" si="0"/>
        <v>1.1580144832930595E-2</v>
      </c>
      <c r="F13" s="57" t="s">
        <v>82</v>
      </c>
      <c r="G13" s="58">
        <v>17307</v>
      </c>
      <c r="H13" s="59">
        <f t="shared" si="1"/>
        <v>1.2341074879313173E-2</v>
      </c>
      <c r="K13" s="81" t="s">
        <v>87</v>
      </c>
      <c r="L13" s="46">
        <v>65</v>
      </c>
      <c r="M13" s="82">
        <f t="shared" si="2"/>
        <v>3.8381595729604611E-4</v>
      </c>
    </row>
    <row r="14" spans="1:15" x14ac:dyDescent="0.35">
      <c r="A14" s="83" t="s">
        <v>87</v>
      </c>
      <c r="B14" s="47">
        <v>16590</v>
      </c>
      <c r="C14" s="84">
        <f t="shared" si="0"/>
        <v>1.0555167451146562E-2</v>
      </c>
      <c r="F14" s="60" t="s">
        <v>87</v>
      </c>
      <c r="G14" s="61">
        <v>16525</v>
      </c>
      <c r="H14" s="62">
        <f t="shared" si="1"/>
        <v>1.1783455386875263E-2</v>
      </c>
      <c r="K14" s="83" t="s">
        <v>85</v>
      </c>
      <c r="L14" s="47">
        <v>36</v>
      </c>
      <c r="M14" s="84">
        <f t="shared" si="2"/>
        <v>2.1257499173319477E-4</v>
      </c>
    </row>
    <row r="15" spans="1:15" x14ac:dyDescent="0.35">
      <c r="A15" s="81" t="s">
        <v>41</v>
      </c>
      <c r="B15" s="46">
        <v>16030</v>
      </c>
      <c r="C15" s="82">
        <f t="shared" si="0"/>
        <v>1.019887487895596E-2</v>
      </c>
      <c r="F15" s="57" t="s">
        <v>41</v>
      </c>
      <c r="G15" s="58">
        <v>10915</v>
      </c>
      <c r="H15" s="59">
        <f t="shared" si="1"/>
        <v>7.7831416367772164E-3</v>
      </c>
      <c r="K15" s="81" t="s">
        <v>83</v>
      </c>
      <c r="L15" s="46">
        <v>5</v>
      </c>
      <c r="M15" s="82">
        <f t="shared" si="2"/>
        <v>2.9524304407388162E-5</v>
      </c>
    </row>
    <row r="16" spans="1:15" ht="15" thickBot="1" x14ac:dyDescent="0.4">
      <c r="A16" s="83" t="s">
        <v>88</v>
      </c>
      <c r="B16" s="64">
        <v>9608</v>
      </c>
      <c r="C16" s="84">
        <f t="shared" si="0"/>
        <v>6.1129625600130303E-3</v>
      </c>
      <c r="F16" s="63" t="s">
        <v>88</v>
      </c>
      <c r="G16" s="64">
        <v>9607</v>
      </c>
      <c r="H16" s="65">
        <f t="shared" si="1"/>
        <v>6.8504481634923241E-3</v>
      </c>
      <c r="K16" s="83" t="s">
        <v>88</v>
      </c>
      <c r="L16" s="47">
        <v>1</v>
      </c>
      <c r="M16" s="84">
        <f t="shared" si="2"/>
        <v>5.9048608814776324E-6</v>
      </c>
    </row>
    <row r="17" spans="1:14" x14ac:dyDescent="0.35">
      <c r="A17" s="85" t="s">
        <v>4</v>
      </c>
      <c r="B17" s="99">
        <f>SUM(B18:B29)</f>
        <v>397177</v>
      </c>
      <c r="C17" s="86">
        <f t="shared" si="0"/>
        <v>0.25269859811597578</v>
      </c>
      <c r="F17" s="66" t="s">
        <v>4</v>
      </c>
      <c r="G17" s="75">
        <f>SUM(G18:G29)</f>
        <v>373902</v>
      </c>
      <c r="H17" s="67">
        <f t="shared" si="1"/>
        <v>0.26661770263621387</v>
      </c>
      <c r="K17" s="85" t="s">
        <v>4</v>
      </c>
      <c r="L17" s="48">
        <f>SUM(L18:L29)</f>
        <v>23275</v>
      </c>
      <c r="M17" s="86">
        <f t="shared" si="2"/>
        <v>0.13743563701639189</v>
      </c>
    </row>
    <row r="18" spans="1:14" ht="18" customHeight="1" x14ac:dyDescent="0.35">
      <c r="A18" s="83" t="s">
        <v>22</v>
      </c>
      <c r="B18" s="47">
        <v>81153</v>
      </c>
      <c r="C18" s="84">
        <f t="shared" si="0"/>
        <v>5.1632519841042612E-2</v>
      </c>
      <c r="F18" s="60" t="s">
        <v>22</v>
      </c>
      <c r="G18" s="61">
        <v>80006</v>
      </c>
      <c r="H18" s="62">
        <f t="shared" si="1"/>
        <v>5.7049750782592577E-2</v>
      </c>
      <c r="K18" s="83" t="s">
        <v>93</v>
      </c>
      <c r="L18" s="47">
        <v>5776</v>
      </c>
      <c r="M18" s="84">
        <f t="shared" si="2"/>
        <v>3.4106476451414805E-2</v>
      </c>
    </row>
    <row r="19" spans="1:14" x14ac:dyDescent="0.35">
      <c r="A19" s="81" t="s">
        <v>89</v>
      </c>
      <c r="B19" s="46">
        <v>46231</v>
      </c>
      <c r="C19" s="82">
        <f t="shared" si="0"/>
        <v>2.9413860544542297E-2</v>
      </c>
      <c r="F19" s="57" t="s">
        <v>89</v>
      </c>
      <c r="G19" s="58">
        <v>45980</v>
      </c>
      <c r="H19" s="59">
        <f t="shared" si="1"/>
        <v>3.2786885245901641E-2</v>
      </c>
      <c r="K19" s="81" t="s">
        <v>41</v>
      </c>
      <c r="L19" s="46">
        <v>5627</v>
      </c>
      <c r="M19" s="82">
        <f t="shared" si="2"/>
        <v>3.3226652180074638E-2</v>
      </c>
    </row>
    <row r="20" spans="1:14" x14ac:dyDescent="0.35">
      <c r="A20" s="83" t="s">
        <v>29</v>
      </c>
      <c r="B20" s="47">
        <v>40351</v>
      </c>
      <c r="C20" s="84">
        <f t="shared" si="0"/>
        <v>2.5672788536540984E-2</v>
      </c>
      <c r="F20" s="60" t="s">
        <v>29</v>
      </c>
      <c r="G20" s="61">
        <v>38578</v>
      </c>
      <c r="H20" s="62">
        <f t="shared" si="1"/>
        <v>2.7508752914667103E-2</v>
      </c>
      <c r="K20" s="83" t="s">
        <v>31</v>
      </c>
      <c r="L20" s="47">
        <v>4604</v>
      </c>
      <c r="M20" s="84">
        <f t="shared" si="2"/>
        <v>2.7185979498323021E-2</v>
      </c>
    </row>
    <row r="21" spans="1:14" ht="16.5" customHeight="1" x14ac:dyDescent="0.35">
      <c r="A21" s="81" t="s">
        <v>91</v>
      </c>
      <c r="B21" s="46">
        <v>38434</v>
      </c>
      <c r="C21" s="82">
        <f t="shared" si="0"/>
        <v>2.445312271352423E-2</v>
      </c>
      <c r="F21" s="57" t="s">
        <v>91</v>
      </c>
      <c r="G21" s="58">
        <v>37331</v>
      </c>
      <c r="H21" s="59">
        <f t="shared" si="1"/>
        <v>2.6619556614065988E-2</v>
      </c>
      <c r="K21" s="81" t="s">
        <v>92</v>
      </c>
      <c r="L21" s="46">
        <v>1950</v>
      </c>
      <c r="M21" s="82">
        <f t="shared" si="2"/>
        <v>1.1514478718881383E-2</v>
      </c>
    </row>
    <row r="22" spans="1:14" x14ac:dyDescent="0.35">
      <c r="A22" s="83" t="s">
        <v>31</v>
      </c>
      <c r="B22" s="47">
        <v>36265</v>
      </c>
      <c r="C22" s="84">
        <f t="shared" si="0"/>
        <v>2.3073125233021706E-2</v>
      </c>
      <c r="F22" s="60" t="s">
        <v>81</v>
      </c>
      <c r="G22" s="61">
        <v>34377</v>
      </c>
      <c r="H22" s="62">
        <f t="shared" si="1"/>
        <v>2.4513152546723808E-2</v>
      </c>
      <c r="K22" s="83" t="s">
        <v>29</v>
      </c>
      <c r="L22" s="47">
        <v>1773</v>
      </c>
      <c r="M22" s="84">
        <f t="shared" si="2"/>
        <v>1.0469318342859843E-2</v>
      </c>
    </row>
    <row r="23" spans="1:14" x14ac:dyDescent="0.35">
      <c r="A23" s="81" t="s">
        <v>81</v>
      </c>
      <c r="B23" s="46">
        <v>34377</v>
      </c>
      <c r="C23" s="82">
        <f t="shared" si="0"/>
        <v>2.1871910275350535E-2</v>
      </c>
      <c r="F23" s="57" t="s">
        <v>31</v>
      </c>
      <c r="G23" s="58">
        <v>31661</v>
      </c>
      <c r="H23" s="59">
        <f t="shared" si="1"/>
        <v>2.2576458759688816E-2</v>
      </c>
      <c r="K23" s="81" t="s">
        <v>22</v>
      </c>
      <c r="L23" s="46">
        <v>1147</v>
      </c>
      <c r="M23" s="82">
        <f t="shared" si="2"/>
        <v>6.772875431054844E-3</v>
      </c>
    </row>
    <row r="24" spans="1:14" x14ac:dyDescent="0.35">
      <c r="A24" s="83" t="s">
        <v>90</v>
      </c>
      <c r="B24" s="47">
        <v>31393</v>
      </c>
      <c r="C24" s="84">
        <f t="shared" si="0"/>
        <v>1.9973379854963474E-2</v>
      </c>
      <c r="F24" s="60" t="s">
        <v>90</v>
      </c>
      <c r="G24" s="61">
        <v>30349</v>
      </c>
      <c r="H24" s="62">
        <f t="shared" si="1"/>
        <v>2.1640913012785316E-2</v>
      </c>
      <c r="K24" s="83" t="s">
        <v>91</v>
      </c>
      <c r="L24" s="47">
        <v>1103</v>
      </c>
      <c r="M24" s="84">
        <f t="shared" si="2"/>
        <v>6.5130615522698285E-3</v>
      </c>
    </row>
    <row r="25" spans="1:14" x14ac:dyDescent="0.35">
      <c r="A25" s="81" t="s">
        <v>41</v>
      </c>
      <c r="B25" s="46">
        <v>28956</v>
      </c>
      <c r="C25" s="82">
        <f t="shared" si="0"/>
        <v>1.8422870929198303E-2</v>
      </c>
      <c r="F25" s="57" t="s">
        <v>41</v>
      </c>
      <c r="G25" s="58">
        <v>23329</v>
      </c>
      <c r="H25" s="59">
        <f t="shared" si="1"/>
        <v>1.6635172812127869E-2</v>
      </c>
      <c r="K25" s="81" t="s">
        <v>90</v>
      </c>
      <c r="L25" s="46">
        <v>1044</v>
      </c>
      <c r="M25" s="82">
        <f t="shared" si="2"/>
        <v>6.1646747602626482E-3</v>
      </c>
    </row>
    <row r="26" spans="1:14" x14ac:dyDescent="0.35">
      <c r="A26" s="83" t="s">
        <v>93</v>
      </c>
      <c r="B26" s="47">
        <v>23472</v>
      </c>
      <c r="C26" s="84">
        <f t="shared" si="0"/>
        <v>1.493374866867463E-2</v>
      </c>
      <c r="F26" s="60" t="s">
        <v>93</v>
      </c>
      <c r="G26" s="61">
        <v>17696</v>
      </c>
      <c r="H26" s="62">
        <f t="shared" si="1"/>
        <v>1.2618458488722823E-2</v>
      </c>
      <c r="K26" s="83" t="s">
        <v>89</v>
      </c>
      <c r="L26" s="47">
        <v>251</v>
      </c>
      <c r="M26" s="84">
        <f t="shared" si="2"/>
        <v>1.4821200812508858E-3</v>
      </c>
    </row>
    <row r="27" spans="1:14" x14ac:dyDescent="0.35">
      <c r="A27" s="81" t="s">
        <v>92</v>
      </c>
      <c r="B27" s="46">
        <v>18051</v>
      </c>
      <c r="C27" s="82">
        <f t="shared" si="0"/>
        <v>1.1484709322522399E-2</v>
      </c>
      <c r="F27" s="57" t="s">
        <v>92</v>
      </c>
      <c r="G27" s="58">
        <v>16101</v>
      </c>
      <c r="H27" s="59">
        <f t="shared" si="1"/>
        <v>1.1481114383302789E-2</v>
      </c>
      <c r="K27" s="81" t="s">
        <v>95</v>
      </c>
      <c r="L27" s="46">
        <v>0</v>
      </c>
      <c r="M27" s="82">
        <f t="shared" si="2"/>
        <v>0</v>
      </c>
    </row>
    <row r="28" spans="1:14" x14ac:dyDescent="0.35">
      <c r="A28" s="83" t="s">
        <v>95</v>
      </c>
      <c r="B28" s="47">
        <v>13854</v>
      </c>
      <c r="C28" s="84">
        <f t="shared" si="0"/>
        <v>8.8144237413010536E-3</v>
      </c>
      <c r="F28" s="60" t="s">
        <v>95</v>
      </c>
      <c r="G28" s="61">
        <v>13854</v>
      </c>
      <c r="H28" s="62">
        <f t="shared" si="1"/>
        <v>9.878849678049615E-3</v>
      </c>
      <c r="K28" s="83" t="s">
        <v>81</v>
      </c>
      <c r="L28" s="47">
        <v>0</v>
      </c>
      <c r="M28" s="84">
        <f t="shared" si="2"/>
        <v>0</v>
      </c>
    </row>
    <row r="29" spans="1:14" ht="15" thickBot="1" x14ac:dyDescent="0.4">
      <c r="A29" s="81" t="s">
        <v>94</v>
      </c>
      <c r="B29" s="69">
        <v>4640</v>
      </c>
      <c r="C29" s="82">
        <f t="shared" si="0"/>
        <v>2.9521384552935533E-3</v>
      </c>
      <c r="F29" s="68" t="s">
        <v>94</v>
      </c>
      <c r="G29" s="69">
        <v>4640</v>
      </c>
      <c r="H29" s="70">
        <f t="shared" si="1"/>
        <v>3.3086373975855505E-3</v>
      </c>
      <c r="K29" s="81" t="s">
        <v>94</v>
      </c>
      <c r="L29" s="46">
        <v>0</v>
      </c>
      <c r="M29" s="82">
        <f t="shared" si="2"/>
        <v>0</v>
      </c>
    </row>
    <row r="30" spans="1:14" x14ac:dyDescent="0.35">
      <c r="A30" s="87" t="s">
        <v>35</v>
      </c>
      <c r="B30" s="52">
        <f>SUM(B31:B46)</f>
        <v>475236</v>
      </c>
      <c r="C30" s="88">
        <f t="shared" si="0"/>
        <v>0.3023626014956653</v>
      </c>
      <c r="F30" s="71" t="s">
        <v>35</v>
      </c>
      <c r="G30" s="55">
        <f>SUM(G31:G46)</f>
        <v>357474</v>
      </c>
      <c r="H30" s="72">
        <f t="shared" si="1"/>
        <v>0.2549034148845899</v>
      </c>
      <c r="K30" s="87" t="s">
        <v>35</v>
      </c>
      <c r="L30" s="53">
        <f>SUM(L31:L46)</f>
        <v>117762</v>
      </c>
      <c r="M30" s="88">
        <f t="shared" si="2"/>
        <v>0.69536822712456892</v>
      </c>
      <c r="N30" s="11"/>
    </row>
    <row r="31" spans="1:14" x14ac:dyDescent="0.35">
      <c r="A31" s="81" t="s">
        <v>17</v>
      </c>
      <c r="B31" s="46">
        <v>170679</v>
      </c>
      <c r="C31" s="82">
        <f t="shared" si="0"/>
        <v>0.10859224987307077</v>
      </c>
      <c r="F31" s="57" t="s">
        <v>17</v>
      </c>
      <c r="G31" s="58">
        <v>149316</v>
      </c>
      <c r="H31" s="59">
        <f t="shared" si="1"/>
        <v>0.10647252190902673</v>
      </c>
      <c r="K31" s="81" t="s">
        <v>23</v>
      </c>
      <c r="L31" s="46">
        <v>33789</v>
      </c>
      <c r="M31" s="82">
        <f t="shared" si="2"/>
        <v>0.19951934432424773</v>
      </c>
    </row>
    <row r="32" spans="1:14" x14ac:dyDescent="0.35">
      <c r="A32" s="83" t="s">
        <v>24</v>
      </c>
      <c r="B32" s="47">
        <v>64003</v>
      </c>
      <c r="C32" s="84">
        <f t="shared" si="0"/>
        <v>4.0721059817705449E-2</v>
      </c>
      <c r="F32" s="60" t="s">
        <v>21</v>
      </c>
      <c r="G32" s="61">
        <v>51424</v>
      </c>
      <c r="H32" s="62">
        <f t="shared" si="1"/>
        <v>3.6668829640827447E-2</v>
      </c>
      <c r="K32" s="83" t="s">
        <v>24</v>
      </c>
      <c r="L32" s="47">
        <v>31652</v>
      </c>
      <c r="M32" s="84">
        <f t="shared" si="2"/>
        <v>0.18690065662053001</v>
      </c>
    </row>
    <row r="33" spans="1:13" x14ac:dyDescent="0.35">
      <c r="A33" s="81" t="s">
        <v>21</v>
      </c>
      <c r="B33" s="46">
        <v>53916</v>
      </c>
      <c r="C33" s="82">
        <f t="shared" si="0"/>
        <v>3.4303339861122245E-2</v>
      </c>
      <c r="F33" s="57" t="s">
        <v>27</v>
      </c>
      <c r="G33" s="58">
        <v>39523</v>
      </c>
      <c r="H33" s="59">
        <f t="shared" si="1"/>
        <v>2.8182602557063299E-2</v>
      </c>
      <c r="K33" s="81" t="s">
        <v>17</v>
      </c>
      <c r="L33" s="46">
        <v>21363</v>
      </c>
      <c r="M33" s="82">
        <f t="shared" si="2"/>
        <v>0.12614554301100667</v>
      </c>
    </row>
    <row r="34" spans="1:13" x14ac:dyDescent="0.35">
      <c r="A34" s="83" t="s">
        <v>27</v>
      </c>
      <c r="B34" s="47">
        <v>48625</v>
      </c>
      <c r="C34" s="84">
        <f t="shared" si="0"/>
        <v>3.0937011290657117E-2</v>
      </c>
      <c r="F34" s="60" t="s">
        <v>24</v>
      </c>
      <c r="G34" s="61">
        <v>32351</v>
      </c>
      <c r="H34" s="62">
        <f t="shared" si="1"/>
        <v>2.3068475958898736E-2</v>
      </c>
      <c r="K34" s="83" t="s">
        <v>27</v>
      </c>
      <c r="L34" s="47">
        <v>9102</v>
      </c>
      <c r="M34" s="84">
        <f t="shared" si="2"/>
        <v>5.3746043743209411E-2</v>
      </c>
    </row>
    <row r="35" spans="1:13" x14ac:dyDescent="0.35">
      <c r="A35" s="81" t="s">
        <v>23</v>
      </c>
      <c r="B35" s="46">
        <v>38970</v>
      </c>
      <c r="C35" s="82">
        <f t="shared" si="0"/>
        <v>2.4794145604049519E-2</v>
      </c>
      <c r="F35" s="57" t="s">
        <v>32</v>
      </c>
      <c r="G35" s="58">
        <v>19504</v>
      </c>
      <c r="H35" s="59">
        <f t="shared" si="1"/>
        <v>1.3907686164333745E-2</v>
      </c>
      <c r="K35" s="81" t="s">
        <v>32</v>
      </c>
      <c r="L35" s="46">
        <v>6022</v>
      </c>
      <c r="M35" s="82">
        <f t="shared" si="2"/>
        <v>3.5559072228258305E-2</v>
      </c>
    </row>
    <row r="36" spans="1:13" x14ac:dyDescent="0.35">
      <c r="A36" s="83" t="s">
        <v>32</v>
      </c>
      <c r="B36" s="47">
        <v>25526</v>
      </c>
      <c r="C36" s="84">
        <f t="shared" si="0"/>
        <v>1.6240578924530871E-2</v>
      </c>
      <c r="F36" s="60" t="s">
        <v>41</v>
      </c>
      <c r="G36" s="61">
        <v>18024</v>
      </c>
      <c r="H36" s="62">
        <f t="shared" si="1"/>
        <v>1.2852344925448698E-2</v>
      </c>
      <c r="K36" s="83" t="s">
        <v>96</v>
      </c>
      <c r="L36" s="47">
        <v>3455</v>
      </c>
      <c r="M36" s="84">
        <f t="shared" si="2"/>
        <v>2.0401294345505219E-2</v>
      </c>
    </row>
    <row r="37" spans="1:13" x14ac:dyDescent="0.35">
      <c r="A37" s="81" t="s">
        <v>41</v>
      </c>
      <c r="B37" s="46">
        <v>20716</v>
      </c>
      <c r="C37" s="82">
        <f t="shared" si="0"/>
        <v>1.3180280224108028E-2</v>
      </c>
      <c r="F37" s="57" t="s">
        <v>96</v>
      </c>
      <c r="G37" s="58">
        <v>15966</v>
      </c>
      <c r="H37" s="59">
        <f t="shared" si="1"/>
        <v>1.1384850148674762E-2</v>
      </c>
      <c r="K37" s="81" t="s">
        <v>81</v>
      </c>
      <c r="L37" s="46">
        <v>2988</v>
      </c>
      <c r="M37" s="82">
        <f t="shared" si="2"/>
        <v>1.7643724313855167E-2</v>
      </c>
    </row>
    <row r="38" spans="1:13" x14ac:dyDescent="0.35">
      <c r="A38" s="83" t="s">
        <v>96</v>
      </c>
      <c r="B38" s="47">
        <v>19421</v>
      </c>
      <c r="C38" s="84">
        <f t="shared" si="0"/>
        <v>1.2356353650917263E-2</v>
      </c>
      <c r="F38" s="60" t="s">
        <v>19</v>
      </c>
      <c r="G38" s="61">
        <v>10640</v>
      </c>
      <c r="H38" s="62">
        <f t="shared" si="1"/>
        <v>7.5870478254978996E-3</v>
      </c>
      <c r="K38" s="83" t="s">
        <v>41</v>
      </c>
      <c r="L38" s="47">
        <v>2692</v>
      </c>
      <c r="M38" s="84">
        <f t="shared" si="2"/>
        <v>1.5895885492937786E-2</v>
      </c>
    </row>
    <row r="39" spans="1:13" x14ac:dyDescent="0.35">
      <c r="A39" s="81" t="s">
        <v>19</v>
      </c>
      <c r="B39" s="46">
        <v>12422</v>
      </c>
      <c r="C39" s="82">
        <f t="shared" si="0"/>
        <v>7.9033327352708016E-3</v>
      </c>
      <c r="F39" s="57" t="s">
        <v>81</v>
      </c>
      <c r="G39" s="58">
        <v>5362</v>
      </c>
      <c r="H39" s="59">
        <f t="shared" si="1"/>
        <v>3.8234727857443364E-3</v>
      </c>
      <c r="K39" s="81" t="s">
        <v>21</v>
      </c>
      <c r="L39" s="46">
        <v>2492</v>
      </c>
      <c r="M39" s="82">
        <f t="shared" si="2"/>
        <v>1.4714913316642261E-2</v>
      </c>
    </row>
    <row r="40" spans="1:13" x14ac:dyDescent="0.35">
      <c r="A40" s="83" t="s">
        <v>81</v>
      </c>
      <c r="B40" s="47">
        <v>8350</v>
      </c>
      <c r="C40" s="84">
        <f t="shared" si="0"/>
        <v>5.3125767460562865E-3</v>
      </c>
      <c r="F40" s="60" t="s">
        <v>23</v>
      </c>
      <c r="G40" s="61">
        <v>5181</v>
      </c>
      <c r="H40" s="62">
        <f t="shared" si="1"/>
        <v>3.6944074045023138E-3</v>
      </c>
      <c r="K40" s="83" t="s">
        <v>19</v>
      </c>
      <c r="L40" s="47">
        <v>1782</v>
      </c>
      <c r="M40" s="84">
        <f t="shared" si="2"/>
        <v>1.052246209079314E-2</v>
      </c>
    </row>
    <row r="41" spans="1:13" x14ac:dyDescent="0.35">
      <c r="A41" s="81" t="s">
        <v>29</v>
      </c>
      <c r="B41" s="46">
        <v>4820</v>
      </c>
      <c r="C41" s="82">
        <f t="shared" si="0"/>
        <v>3.0666610677833892E-3</v>
      </c>
      <c r="F41" s="57" t="s">
        <v>29</v>
      </c>
      <c r="G41" s="58">
        <v>4400</v>
      </c>
      <c r="H41" s="59">
        <f t="shared" si="1"/>
        <v>3.1375009804690563E-3</v>
      </c>
      <c r="K41" s="81" t="s">
        <v>33</v>
      </c>
      <c r="L41" s="46">
        <v>1128</v>
      </c>
      <c r="M41" s="82">
        <f t="shared" si="2"/>
        <v>6.6606830743067696E-3</v>
      </c>
    </row>
    <row r="42" spans="1:13" x14ac:dyDescent="0.35">
      <c r="A42" s="83" t="s">
        <v>33</v>
      </c>
      <c r="B42" s="47">
        <v>4075</v>
      </c>
      <c r="C42" s="84">
        <f t="shared" si="0"/>
        <v>2.5926646994226788E-3</v>
      </c>
      <c r="F42" s="60" t="s">
        <v>33</v>
      </c>
      <c r="G42" s="61">
        <v>2947</v>
      </c>
      <c r="H42" s="62">
        <f t="shared" si="1"/>
        <v>2.1014125885096156E-3</v>
      </c>
      <c r="K42" s="83" t="s">
        <v>97</v>
      </c>
      <c r="L42" s="47">
        <v>877</v>
      </c>
      <c r="M42" s="84">
        <f t="shared" si="2"/>
        <v>5.1785629930558835E-3</v>
      </c>
    </row>
    <row r="43" spans="1:13" x14ac:dyDescent="0.35">
      <c r="A43" s="81" t="s">
        <v>98</v>
      </c>
      <c r="B43" s="46">
        <v>1403</v>
      </c>
      <c r="C43" s="82">
        <f t="shared" si="0"/>
        <v>8.9264014068466703E-4</v>
      </c>
      <c r="F43" s="57" t="s">
        <v>98</v>
      </c>
      <c r="G43" s="58">
        <v>1403</v>
      </c>
      <c r="H43" s="59">
        <f t="shared" si="1"/>
        <v>1.0004349717268378E-3</v>
      </c>
      <c r="K43" s="81" t="s">
        <v>29</v>
      </c>
      <c r="L43" s="46">
        <v>420</v>
      </c>
      <c r="M43" s="82">
        <f t="shared" si="2"/>
        <v>2.4800415702206056E-3</v>
      </c>
    </row>
    <row r="44" spans="1:13" x14ac:dyDescent="0.35">
      <c r="A44" s="83" t="s">
        <v>83</v>
      </c>
      <c r="B44" s="47">
        <v>1392</v>
      </c>
      <c r="C44" s="84">
        <f t="shared" si="0"/>
        <v>8.8564153658806603E-4</v>
      </c>
      <c r="F44" s="60" t="s">
        <v>83</v>
      </c>
      <c r="G44" s="61">
        <v>1392</v>
      </c>
      <c r="H44" s="62">
        <f t="shared" si="1"/>
        <v>9.9259121927566503E-4</v>
      </c>
      <c r="K44" s="83" t="s">
        <v>98</v>
      </c>
      <c r="L44" s="47">
        <v>0</v>
      </c>
      <c r="M44" s="84">
        <f t="shared" si="2"/>
        <v>0</v>
      </c>
    </row>
    <row r="45" spans="1:13" x14ac:dyDescent="0.35">
      <c r="A45" s="81" t="s">
        <v>97</v>
      </c>
      <c r="B45" s="46">
        <v>918</v>
      </c>
      <c r="C45" s="82">
        <f t="shared" si="0"/>
        <v>5.8406532369816423E-4</v>
      </c>
      <c r="F45" s="57" t="s">
        <v>97</v>
      </c>
      <c r="G45" s="58">
        <v>41</v>
      </c>
      <c r="H45" s="59">
        <f t="shared" si="1"/>
        <v>2.9235804590734391E-5</v>
      </c>
      <c r="K45" s="81" t="s">
        <v>99</v>
      </c>
      <c r="L45" s="46">
        <v>0</v>
      </c>
      <c r="M45" s="82">
        <f t="shared" si="2"/>
        <v>0</v>
      </c>
    </row>
    <row r="46" spans="1:13" ht="15" thickBot="1" x14ac:dyDescent="0.4">
      <c r="A46" s="83" t="s">
        <v>99</v>
      </c>
      <c r="B46" s="47">
        <v>0</v>
      </c>
      <c r="C46" s="84">
        <f t="shared" si="0"/>
        <v>0</v>
      </c>
      <c r="F46" s="63" t="s">
        <v>99</v>
      </c>
      <c r="G46" s="64">
        <v>0</v>
      </c>
      <c r="H46" s="65">
        <f t="shared" si="1"/>
        <v>0</v>
      </c>
      <c r="K46" s="83" t="s">
        <v>83</v>
      </c>
      <c r="L46" s="47">
        <v>0</v>
      </c>
      <c r="M46" s="84">
        <f t="shared" si="2"/>
        <v>0</v>
      </c>
    </row>
    <row r="47" spans="1:13" ht="15" thickBot="1" x14ac:dyDescent="0.4">
      <c r="A47" s="48" t="s">
        <v>100</v>
      </c>
      <c r="B47" s="95">
        <v>32517</v>
      </c>
      <c r="C47" s="96">
        <f t="shared" si="0"/>
        <v>2.0688509946288895E-2</v>
      </c>
      <c r="F47" s="73" t="s">
        <v>100</v>
      </c>
      <c r="G47" s="100">
        <v>29707</v>
      </c>
      <c r="H47" s="74">
        <f t="shared" si="1"/>
        <v>2.1183123096998695E-2</v>
      </c>
      <c r="K47" s="89" t="s">
        <v>100</v>
      </c>
      <c r="L47" s="48">
        <v>2810</v>
      </c>
      <c r="M47" s="86">
        <f t="shared" si="2"/>
        <v>1.6592659076952149E-2</v>
      </c>
    </row>
    <row r="48" spans="1:13" x14ac:dyDescent="0.35">
      <c r="A48" s="97" t="s">
        <v>1</v>
      </c>
      <c r="B48" s="97">
        <f>B4+B17+B30+B47</f>
        <v>1571742</v>
      </c>
      <c r="C48" s="98">
        <f t="shared" si="0"/>
        <v>1</v>
      </c>
      <c r="F48" s="49" t="s">
        <v>1</v>
      </c>
      <c r="G48" s="50">
        <f>G4+G17+G30+G47</f>
        <v>1402390</v>
      </c>
      <c r="H48" s="51">
        <f>'Lv. toimialoittain'!$G47/$G$47</f>
        <v>1</v>
      </c>
      <c r="K48" s="90" t="s">
        <v>1</v>
      </c>
      <c r="L48" s="91">
        <f>L30+L17+L4+L47</f>
        <v>169352</v>
      </c>
      <c r="M48" s="92">
        <f t="shared" ref="M48" si="3">L48/$L$48</f>
        <v>1</v>
      </c>
    </row>
    <row r="49" spans="1:3" ht="18.5" x14ac:dyDescent="0.45">
      <c r="A49" s="19"/>
      <c r="C49" s="11"/>
    </row>
    <row r="50" spans="1:3" x14ac:dyDescent="0.35">
      <c r="A50" s="14" t="s">
        <v>115</v>
      </c>
      <c r="B50" s="14">
        <f>B30+127000+12700+B47</f>
        <v>647453</v>
      </c>
      <c r="C50" s="14">
        <f>B50/$B$53</f>
        <v>0.37830846736261003</v>
      </c>
    </row>
    <row r="51" spans="1:3" x14ac:dyDescent="0.35">
      <c r="A51" s="14" t="s">
        <v>113</v>
      </c>
      <c r="B51" s="14">
        <f>B4</f>
        <v>666812</v>
      </c>
      <c r="C51" s="14">
        <f t="shared" ref="C51:C53" si="4">B51/$B$53</f>
        <v>0.38961998127894487</v>
      </c>
    </row>
    <row r="52" spans="1:3" x14ac:dyDescent="0.35">
      <c r="A52" s="14" t="s">
        <v>114</v>
      </c>
      <c r="B52" s="14">
        <f>B17</f>
        <v>397177</v>
      </c>
      <c r="C52" s="14">
        <f t="shared" si="4"/>
        <v>0.23207155135844509</v>
      </c>
    </row>
    <row r="53" spans="1:3" x14ac:dyDescent="0.35">
      <c r="A53" s="104" t="s">
        <v>116</v>
      </c>
      <c r="B53" s="14">
        <f>B52+B51+B50</f>
        <v>1711442</v>
      </c>
      <c r="C53" s="14">
        <f t="shared" si="4"/>
        <v>1</v>
      </c>
    </row>
    <row r="54" spans="1:3" x14ac:dyDescent="0.35">
      <c r="A54" s="18"/>
      <c r="C54" s="11"/>
    </row>
    <row r="55" spans="1:3" x14ac:dyDescent="0.35">
      <c r="A55" s="18"/>
      <c r="C55" s="11"/>
    </row>
    <row r="56" spans="1:3" x14ac:dyDescent="0.35">
      <c r="A56" s="18"/>
      <c r="C56" s="11"/>
    </row>
    <row r="57" spans="1:3" x14ac:dyDescent="0.35">
      <c r="A57" s="18"/>
      <c r="C57" s="11"/>
    </row>
    <row r="58" spans="1:3" x14ac:dyDescent="0.35">
      <c r="A58" s="18"/>
      <c r="C58" s="11"/>
    </row>
    <row r="59" spans="1:3" x14ac:dyDescent="0.35">
      <c r="A59" s="18"/>
      <c r="C59" s="11"/>
    </row>
    <row r="60" spans="1:3" x14ac:dyDescent="0.35">
      <c r="A60" s="18"/>
      <c r="C60" s="11"/>
    </row>
    <row r="61" spans="1:3" x14ac:dyDescent="0.35">
      <c r="A61" s="18"/>
      <c r="C61" s="11"/>
    </row>
    <row r="62" spans="1:3" x14ac:dyDescent="0.35">
      <c r="A62" s="18"/>
      <c r="C62" s="11"/>
    </row>
    <row r="63" spans="1:3" x14ac:dyDescent="0.35">
      <c r="A63" s="15"/>
      <c r="B63" s="15"/>
      <c r="C63" s="17"/>
    </row>
    <row r="64" spans="1:3" x14ac:dyDescent="0.35">
      <c r="A64" s="18"/>
      <c r="C64" s="11"/>
    </row>
    <row r="65" spans="1:3" x14ac:dyDescent="0.35">
      <c r="A65" s="18"/>
      <c r="C65" s="11"/>
    </row>
    <row r="66" spans="1:3" x14ac:dyDescent="0.35">
      <c r="A66" s="18"/>
      <c r="C66" s="11"/>
    </row>
    <row r="67" spans="1:3" x14ac:dyDescent="0.35">
      <c r="A67" s="18"/>
      <c r="C67" s="11"/>
    </row>
    <row r="68" spans="1:3" x14ac:dyDescent="0.35">
      <c r="A68" s="18"/>
      <c r="C68" s="11"/>
    </row>
    <row r="69" spans="1:3" x14ac:dyDescent="0.35">
      <c r="A69" s="18"/>
      <c r="C69" s="11"/>
    </row>
    <row r="70" spans="1:3" x14ac:dyDescent="0.35">
      <c r="A70" s="18"/>
      <c r="C70" s="11"/>
    </row>
    <row r="71" spans="1:3" x14ac:dyDescent="0.35">
      <c r="A71" s="18"/>
      <c r="C71" s="11"/>
    </row>
    <row r="72" spans="1:3" x14ac:dyDescent="0.35">
      <c r="A72" s="18"/>
      <c r="C72" s="11"/>
    </row>
    <row r="73" spans="1:3" x14ac:dyDescent="0.35">
      <c r="A73" s="18"/>
      <c r="C73" s="11"/>
    </row>
    <row r="74" spans="1:3" x14ac:dyDescent="0.35">
      <c r="A74" s="18"/>
      <c r="C74" s="11"/>
    </row>
    <row r="75" spans="1:3" x14ac:dyDescent="0.35">
      <c r="A75" s="18"/>
      <c r="C75" s="11"/>
    </row>
    <row r="76" spans="1:3" x14ac:dyDescent="0.35">
      <c r="A76" s="15"/>
      <c r="B76" s="15"/>
      <c r="C76" s="17"/>
    </row>
    <row r="77" spans="1:3" x14ac:dyDescent="0.35">
      <c r="A77" s="18"/>
      <c r="C77" s="11"/>
    </row>
    <row r="78" spans="1:3" x14ac:dyDescent="0.35">
      <c r="A78" s="18"/>
      <c r="C78" s="11"/>
    </row>
    <row r="79" spans="1:3" x14ac:dyDescent="0.35">
      <c r="A79" s="18"/>
      <c r="C79" s="11"/>
    </row>
    <row r="80" spans="1:3" x14ac:dyDescent="0.35">
      <c r="A80" s="18"/>
      <c r="C80" s="11"/>
    </row>
    <row r="81" spans="1:3" x14ac:dyDescent="0.35">
      <c r="A81" s="18"/>
      <c r="C81" s="11"/>
    </row>
    <row r="82" spans="1:3" x14ac:dyDescent="0.35">
      <c r="A82" s="18"/>
      <c r="C82" s="11"/>
    </row>
    <row r="83" spans="1:3" x14ac:dyDescent="0.35">
      <c r="A83" s="18"/>
      <c r="C83" s="11"/>
    </row>
    <row r="84" spans="1:3" x14ac:dyDescent="0.35">
      <c r="A84" s="18"/>
      <c r="C84" s="11"/>
    </row>
    <row r="85" spans="1:3" x14ac:dyDescent="0.35">
      <c r="A85" s="18"/>
      <c r="C85" s="11"/>
    </row>
    <row r="86" spans="1:3" x14ac:dyDescent="0.35">
      <c r="A86" s="18"/>
      <c r="C86" s="11"/>
    </row>
    <row r="87" spans="1:3" x14ac:dyDescent="0.35">
      <c r="A87" s="18"/>
      <c r="C87" s="11"/>
    </row>
    <row r="88" spans="1:3" x14ac:dyDescent="0.35">
      <c r="A88" s="18"/>
      <c r="C88" s="11"/>
    </row>
    <row r="89" spans="1:3" x14ac:dyDescent="0.35">
      <c r="A89" s="18"/>
      <c r="C89" s="11"/>
    </row>
    <row r="90" spans="1:3" x14ac:dyDescent="0.35">
      <c r="A90" s="18"/>
      <c r="C90" s="11"/>
    </row>
    <row r="91" spans="1:3" x14ac:dyDescent="0.35">
      <c r="A91" s="18"/>
      <c r="C91" s="11"/>
    </row>
    <row r="92" spans="1:3" x14ac:dyDescent="0.35">
      <c r="A92" s="18"/>
      <c r="C92" s="11"/>
    </row>
    <row r="93" spans="1:3" x14ac:dyDescent="0.35">
      <c r="A93" s="20"/>
      <c r="B93" s="15"/>
      <c r="C93" s="17"/>
    </row>
    <row r="94" spans="1:3" x14ac:dyDescent="0.35">
      <c r="A94" s="15"/>
      <c r="B94" s="15"/>
      <c r="C94" s="11"/>
    </row>
    <row r="95" spans="1:3" x14ac:dyDescent="0.35">
      <c r="C95" s="11"/>
    </row>
  </sheetData>
  <sortState xmlns:xlrd2="http://schemas.microsoft.com/office/spreadsheetml/2017/richdata2" ref="F31:G46">
    <sortCondition descending="1" ref="G31:G46"/>
  </sortState>
  <mergeCells count="3">
    <mergeCell ref="A2:C2"/>
    <mergeCell ref="F2:H2"/>
    <mergeCell ref="K2:M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5951203446290046A0FE0142CCA0863F" ma:contentTypeVersion="12" ma:contentTypeDescription="Luo uusi asiakirja." ma:contentTypeScope="" ma:versionID="4962f39cb387a557fe3865816186512c">
  <xsd:schema xmlns:xsd="http://www.w3.org/2001/XMLSchema" xmlns:xs="http://www.w3.org/2001/XMLSchema" xmlns:p="http://schemas.microsoft.com/office/2006/metadata/properties" xmlns:ns2="eb22c693-97ac-4ccb-b14f-01181fe0ae28" xmlns:ns3="95c5aa93-a000-4751-af2d-c6a31d0ab9bd" targetNamespace="http://schemas.microsoft.com/office/2006/metadata/properties" ma:root="true" ma:fieldsID="56e4ac4a9187bac0028717b6e156e318" ns2:_="" ns3:_="">
    <xsd:import namespace="eb22c693-97ac-4ccb-b14f-01181fe0ae28"/>
    <xsd:import namespace="95c5aa93-a000-4751-af2d-c6a31d0ab9b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22c693-97ac-4ccb-b14f-01181fe0ae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c5aa93-a000-4751-af2d-c6a31d0ab9bd"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F9C224-0727-4A78-A9A3-406221F48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22c693-97ac-4ccb-b14f-01181fe0ae28"/>
    <ds:schemaRef ds:uri="95c5aa93-a000-4751-af2d-c6a31d0ab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CC3565-83C1-4A58-BB28-D2C04B88EDFE}">
  <ds:schemaRefs>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95c5aa93-a000-4751-af2d-c6a31d0ab9bd"/>
    <ds:schemaRef ds:uri="eb22c693-97ac-4ccb-b14f-01181fe0ae28"/>
    <ds:schemaRef ds:uri="http://purl.org/dc/elements/1.1/"/>
  </ds:schemaRefs>
</ds:datastoreItem>
</file>

<file path=customXml/itemProps3.xml><?xml version="1.0" encoding="utf-8"?>
<ds:datastoreItem xmlns:ds="http://schemas.openxmlformats.org/officeDocument/2006/customXml" ds:itemID="{CFEC3FD0-5F8A-45D4-820A-E9EB68FA40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Yleiskuva</vt:lpstr>
      <vt:lpstr>Toimialaluvut</vt:lpstr>
      <vt:lpstr>Lv. toimialoittain</vt:lpstr>
      <vt:lpstr>Toimialaluvut!_MailAutoSig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Aalto Tino</dc:creator>
  <cp:keywords/>
  <dc:description/>
  <cp:lastModifiedBy>Mäkinen Kristofer</cp:lastModifiedBy>
  <cp:revision/>
  <dcterms:created xsi:type="dcterms:W3CDTF">2018-05-17T11:50:26Z</dcterms:created>
  <dcterms:modified xsi:type="dcterms:W3CDTF">2021-05-27T08:28:39Z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0x0101005951203446290046A0FE0142CCA0863F</vt:lpwstr>
  </property>
  <property fmtid="{D5CDD505-2E9C-101B-9397-08002B2CF9AE}" pid="3" name="TyoryhmanNimi">
    <vt:lpwstr>SKOL ry - toimisto</vt:lpwstr>
  </property>
</Properties>
</file>