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teknologiateollisuus-my.sharepoint.com/personal/tommi_karvonen_teknologiateollisuus_fi/Documents/Tiedostot/"/>
    </mc:Choice>
  </mc:AlternateContent>
  <xr:revisionPtr revIDLastSave="0" documentId="8_{E0607AC6-01C3-4B47-A8C5-F36ACCC73A2A}" xr6:coauthVersionLast="47" xr6:coauthVersionMax="47" xr10:uidLastSave="{00000000-0000-0000-0000-000000000000}"/>
  <bookViews>
    <workbookView xWindow="28680" yWindow="-120" windowWidth="29040" windowHeight="15720" tabRatio="824" activeTab="1" xr2:uid="{00000000-000D-0000-FFFF-FFFF00000000}"/>
  </bookViews>
  <sheets>
    <sheet name="Yleiskuva" sheetId="9" r:id="rId1"/>
    <sheet name="Toimialaluvut" sheetId="20" r:id="rId2"/>
    <sheet name="Lv. toimialoittain" sheetId="21" r:id="rId3"/>
  </sheets>
  <externalReferences>
    <externalReference r:id="rId4"/>
  </externalReferences>
  <definedNames>
    <definedName name="_MailAutoSig" localSheetId="1">Toimialaluvut!#REF!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21" l="1"/>
  <c r="G47" i="21"/>
  <c r="H48" i="21" s="1"/>
  <c r="B47" i="21"/>
  <c r="L30" i="21"/>
  <c r="G30" i="21"/>
  <c r="B30" i="21"/>
  <c r="L17" i="21"/>
  <c r="G17" i="21"/>
  <c r="B17" i="21"/>
  <c r="L4" i="21"/>
  <c r="G4" i="21"/>
  <c r="B4" i="21"/>
  <c r="B48" i="21" s="1"/>
  <c r="C48" i="21" s="1"/>
  <c r="H71" i="20"/>
  <c r="E71" i="20"/>
  <c r="H70" i="20"/>
  <c r="E70" i="20"/>
  <c r="H69" i="20"/>
  <c r="E69" i="20"/>
  <c r="E66" i="20"/>
  <c r="C9" i="20"/>
  <c r="C8" i="20"/>
  <c r="C7" i="20"/>
  <c r="M4" i="21" l="1"/>
  <c r="C17" i="21"/>
  <c r="C30" i="21"/>
  <c r="M30" i="21"/>
  <c r="C47" i="21"/>
  <c r="M47" i="21"/>
  <c r="G48" i="21"/>
  <c r="H17" i="21" s="1"/>
  <c r="H47" i="21"/>
  <c r="C4" i="21"/>
  <c r="L48" i="21"/>
  <c r="M48" i="21" s="1"/>
  <c r="H4" i="21" l="1"/>
  <c r="H30" i="21"/>
  <c r="M17" i="21"/>
</calcChain>
</file>

<file path=xl/sharedStrings.xml><?xml version="1.0" encoding="utf-8"?>
<sst xmlns="http://schemas.openxmlformats.org/spreadsheetml/2006/main" count="269" uniqueCount="118">
  <si>
    <t>Toimiala</t>
  </si>
  <si>
    <t>Liikevaihto</t>
  </si>
  <si>
    <t xml:space="preserve">%-osuus </t>
  </si>
  <si>
    <t>%-osuus</t>
  </si>
  <si>
    <t>Talonrakennus</t>
  </si>
  <si>
    <t>Rakennetekniikka</t>
  </si>
  <si>
    <t>LVI-tekniikka</t>
  </si>
  <si>
    <t>Rakennuttaminen</t>
  </si>
  <si>
    <t>Sähkö- ja teletekniikka</t>
  </si>
  <si>
    <t>Geotekniikka</t>
  </si>
  <si>
    <t>Arkkitehtuuri ja sisustussuunnittelu</t>
  </si>
  <si>
    <t>Kuntoarviointi ja -tutkimus</t>
  </si>
  <si>
    <t>Kiinteistöjohtaminen ja ylläpito</t>
  </si>
  <si>
    <t>Muut</t>
  </si>
  <si>
    <t>Valvonta ja tarkastus</t>
  </si>
  <si>
    <t>Rakennusautomaatio</t>
  </si>
  <si>
    <t>Akustiikka</t>
  </si>
  <si>
    <t>Yhdyskunta</t>
  </si>
  <si>
    <t>Tie-, katu- ja aluetekniikka</t>
  </si>
  <si>
    <t>Vesihuoltotekniikka</t>
  </si>
  <si>
    <t>Liikennetekniikka</t>
  </si>
  <si>
    <t>Geotekniikka ja kallionrakennustekniikka</t>
  </si>
  <si>
    <t>Ympäristösuunnittelu</t>
  </si>
  <si>
    <t>Siltatekniikka</t>
  </si>
  <si>
    <t>Vesirakennustekniikka</t>
  </si>
  <si>
    <t>Mittaus- ja kartoitustekniikka</t>
  </si>
  <si>
    <t>Maisemasuunnittelu</t>
  </si>
  <si>
    <t>Yhdyskuntasuunnittelu ja kaavoitus</t>
  </si>
  <si>
    <t>Teollisuus</t>
  </si>
  <si>
    <t>Prosessisuunnittelu</t>
  </si>
  <si>
    <t>Tehdas- ja laitossuunnittelu</t>
  </si>
  <si>
    <t>Laiva- ja meritekniikka</t>
  </si>
  <si>
    <t>Energiatekniikka</t>
  </si>
  <si>
    <t>Koneenrakennustekniikka</t>
  </si>
  <si>
    <t>Teollisuusautomaatio</t>
  </si>
  <si>
    <t>Puunjalostustekniikka</t>
  </si>
  <si>
    <t>Tutkimus ja kehitys</t>
  </si>
  <si>
    <t>Logistiikka</t>
  </si>
  <si>
    <t>Maa- ja metsätaloussuunnittelu</t>
  </si>
  <si>
    <t>Muut alat</t>
  </si>
  <si>
    <t>Yhteensä</t>
  </si>
  <si>
    <t>Kokonaisliikevaihto (1000 EUR), arvio</t>
  </si>
  <si>
    <t>Muita lukuja</t>
  </si>
  <si>
    <t>Henkilömäärä</t>
  </si>
  <si>
    <t>Laskutus / henkilö</t>
  </si>
  <si>
    <t>Vastanneiden yritysten liikevaihto</t>
  </si>
  <si>
    <t>Suurimmat toimialat, % vastanneiden liikevaihdosta</t>
  </si>
  <si>
    <t>2022</t>
  </si>
  <si>
    <t>2021</t>
  </si>
  <si>
    <t>2020</t>
  </si>
  <si>
    <t>2019</t>
  </si>
  <si>
    <t>2018</t>
  </si>
  <si>
    <t>2017</t>
  </si>
  <si>
    <t>2016</t>
  </si>
  <si>
    <t>2015</t>
  </si>
  <si>
    <t>2014</t>
  </si>
  <si>
    <t>Sähkö- ja teletekniikka, talonrakennus</t>
  </si>
  <si>
    <t>Rakennuttaminen, talonrakennus</t>
  </si>
  <si>
    <t>Ympäristösuunnittelu, yhdyskunta</t>
  </si>
  <si>
    <t>Geo- ja kallionrakennustekniikka</t>
  </si>
  <si>
    <t>Rakennuttaminen, yhdyskunta</t>
  </si>
  <si>
    <t>Talonrakennus, valvonta ja tarkastus</t>
  </si>
  <si>
    <t>Sähkö- ja teletekniikka, teollisuus</t>
  </si>
  <si>
    <t>Johdon konsultointi, julkinen sektori</t>
  </si>
  <si>
    <t>Vuosi</t>
  </si>
  <si>
    <t>Valtio</t>
  </si>
  <si>
    <t>Kuntasektori</t>
  </si>
  <si>
    <t>Rakennusliikkeet</t>
  </si>
  <si>
    <t>Kauppa, pankit, vakuutusyhtiöt, sijoitusyhtiöt, jne.</t>
  </si>
  <si>
    <t>Asunto- ja kiinteistöyhtiöt, pientalorakentajat</t>
  </si>
  <si>
    <t>2017: Alle 100 henkilöä</t>
  </si>
  <si>
    <t>2017:Yli 100 henkilöä</t>
  </si>
  <si>
    <t>Aikapalkkio kustannusten mukaan</t>
  </si>
  <si>
    <t>Aikapalkkio henkilöryhmittäin (E…07)</t>
  </si>
  <si>
    <t>Aikapalkkio kattohinta</t>
  </si>
  <si>
    <t>Aikapalkkio yhteensä</t>
  </si>
  <si>
    <t>Kiinteä kokonaispalkkio</t>
  </si>
  <si>
    <t>Tavoitehinta/-palkkio</t>
  </si>
  <si>
    <t>Kokonaispalkkio</t>
  </si>
  <si>
    <t>Muu palkkioperuste esim. yksikköpalkkio</t>
  </si>
  <si>
    <t>2017: Yli 100 henkilöä</t>
  </si>
  <si>
    <t>Hintakilpailu</t>
  </si>
  <si>
    <t>Tarjouskilpailu arviointikriteereillä, laatu, tms.</t>
  </si>
  <si>
    <t>Suora neuvottelutilaus</t>
  </si>
  <si>
    <t>Vuosi-/kumppanuus-/puitesopimus</t>
  </si>
  <si>
    <t>Muu tapa</t>
  </si>
  <si>
    <t>Investointityyppi</t>
  </si>
  <si>
    <t>Kaikki</t>
  </si>
  <si>
    <t>Uudistuotanto investoinneista</t>
  </si>
  <si>
    <t>Korjaustuotanto investoinneista</t>
  </si>
  <si>
    <t>Käyttö- ja kunnossapito</t>
  </si>
  <si>
    <t>EU-maat</t>
  </si>
  <si>
    <t>Muu Eurooppa</t>
  </si>
  <si>
    <t>Pohjois-Amerikka</t>
  </si>
  <si>
    <t>Afrikka ja Lähi-Itä</t>
  </si>
  <si>
    <t>Keski- ja Etelä-Amerikka</t>
  </si>
  <si>
    <t>Kauko-Itä ja Oseania</t>
  </si>
  <si>
    <t>Vientiliikevaihdon jakautuminen suoraan ja välilliseen vientiin</t>
  </si>
  <si>
    <t>Suora vienti %</t>
  </si>
  <si>
    <t>Välillinen vienti %</t>
  </si>
  <si>
    <t>Vientiliikevaihto</t>
  </si>
  <si>
    <t>105 MEUR</t>
  </si>
  <si>
    <t>176 MEUR</t>
  </si>
  <si>
    <t>205 MEUR</t>
  </si>
  <si>
    <t>229 MEUR</t>
  </si>
  <si>
    <t>258MEUR</t>
  </si>
  <si>
    <t>238 MEUR</t>
  </si>
  <si>
    <t>SKOL RY:N JÄSENYRITYSTEN LIIKEVAIHTO JA HENKILÖMÄÄRÄ 2023</t>
  </si>
  <si>
    <t>2023</t>
  </si>
  <si>
    <t>Toimeksiantajaryhmien osuus, % vastanneiden kotimaan liikevaihdosta (44 vastausta)</t>
  </si>
  <si>
    <t>Palkkiomuotojen osuus, % vastanneiden kotimaan liikevaihdosta (44 vastausta)</t>
  </si>
  <si>
    <t>Liikevaihto tilaustavan mukaan, % vastanneiden kotimaan liikevaihdosta (41 vastausta)</t>
  </si>
  <si>
    <t>Investoinnit ja käyttö- ja kunnossapito % liikevaihdosta (30 vastausta)</t>
  </si>
  <si>
    <t>Vientiliikevaihdon alueellinen jakautuminen (25 vastausta)</t>
  </si>
  <si>
    <t>143 MEUR</t>
  </si>
  <si>
    <t>Liikevaihto toimialoittain 2023 (38 vastausta), 1000 EUR</t>
  </si>
  <si>
    <t>Liikevaihto toimialoittain 2023, kotimaa (38 vastausta), 1000 EUR</t>
  </si>
  <si>
    <t>Liikevaihto toimialoittain 2023, vienti (15 vastausta), 1000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</si>
</sst>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
  </numFmts>
  <fonts count="26" x14ac:knownFonts="1">
    <font>
      <sz val="11"/>
      <color theme="1"/>
      <name val="Calibri"/>
      <family val="2"/>
      <scheme val="minor"/>
    </font>
    <font>
      <b/>
      <sz val="11"/>
      <color theme="1"/>
      <name val="Calibri"/>
      <family val="2"/>
      <scheme val="minor"/>
    </font>
    <font>
      <sz val="10"/>
      <color theme="1"/>
      <name val="Arial"/>
      <family val="2"/>
    </font>
    <font>
      <sz val="11"/>
      <color theme="1"/>
      <name val="Calibri"/>
      <family val="2"/>
      <scheme val="minor"/>
    </font>
    <font>
      <b/>
      <sz val="14"/>
      <color theme="1"/>
      <name val="Calibri"/>
      <family val="2"/>
      <scheme val="minor"/>
    </font>
    <font>
      <b/>
      <sz val="16"/>
      <name val="Calibri"/>
      <family val="2"/>
      <scheme val="minor"/>
    </font>
    <font>
      <b/>
      <sz val="10"/>
      <color theme="1"/>
      <name val="Arial"/>
      <family val="2"/>
    </font>
    <font>
      <b/>
      <sz val="12"/>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sz val="20"/>
      <color theme="3"/>
      <name val="Calibri Light"/>
      <family val="2"/>
      <scheme val="major"/>
    </font>
    <font>
      <sz val="8"/>
      <name val="Calibri"/>
      <family val="2"/>
      <scheme val="minor"/>
    </font>
    <font>
      <sz val="16"/>
      <color theme="3"/>
      <name val="Calibri Light"/>
      <family val="2"/>
      <scheme val="major"/>
    </font>
    <font>
      <sz val="16"/>
      <color theme="1"/>
      <name val="Calibri"/>
      <family val="2"/>
      <scheme val="minor"/>
    </font>
    <font>
      <b/>
      <sz val="16"/>
      <color theme="3"/>
      <name val="Calibri"/>
      <family val="2"/>
      <scheme val="minor"/>
    </font>
    <font>
      <sz val="10"/>
      <color rgb="FF000000"/>
      <name val="Arial"/>
      <family val="2"/>
    </font>
    <font>
      <sz val="11"/>
      <color rgb="FFFF0000"/>
      <name val="Calibri"/>
      <family val="2"/>
      <scheme val="minor"/>
    </font>
    <font>
      <b/>
      <sz val="12"/>
      <name val="Calibri"/>
      <family val="2"/>
      <scheme val="minor"/>
    </font>
    <font>
      <sz val="11"/>
      <name val="Calibri"/>
      <family val="2"/>
      <scheme val="minor"/>
    </font>
    <font>
      <sz val="20"/>
      <color theme="0"/>
      <name val="Calibri"/>
      <family val="2"/>
      <scheme val="minor"/>
    </font>
    <font>
      <b/>
      <sz val="11"/>
      <name val="Calibri"/>
      <family val="2"/>
      <scheme val="minor"/>
    </font>
    <font>
      <sz val="16"/>
      <color theme="1"/>
      <name val="Calibri Light"/>
      <family val="2"/>
      <scheme val="major"/>
    </font>
    <font>
      <sz val="16"/>
      <name val="Calibri Light"/>
      <family val="2"/>
      <scheme val="major"/>
    </font>
    <font>
      <b/>
      <sz val="14"/>
      <name val="Calibri"/>
      <family val="2"/>
      <scheme val="minor"/>
    </font>
    <font>
      <b/>
      <sz val="10"/>
      <color rgb="FF000000"/>
      <name val="Arial"/>
      <family val="2"/>
    </font>
  </fonts>
  <fills count="12">
    <fill>
      <patternFill patternType="none"/>
    </fill>
    <fill>
      <patternFill patternType="gray125"/>
    </fill>
    <fill>
      <patternFill patternType="solid">
        <fgColor theme="9" tint="0.79998168889431442"/>
        <bgColor theme="9" tint="0.79998168889431442"/>
      </patternFill>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rgb="FF00B0F0"/>
        <bgColor indexed="64"/>
      </patternFill>
    </fill>
    <fill>
      <patternFill patternType="solid">
        <fgColor rgb="FF00B0F0"/>
        <bgColor theme="9" tint="0.79998168889431442"/>
      </patternFill>
    </fill>
    <fill>
      <patternFill patternType="solid">
        <fgColor rgb="FF92D050"/>
        <bgColor theme="9" tint="0.79998168889431442"/>
      </patternFill>
    </fill>
    <fill>
      <patternFill patternType="solid">
        <fgColor rgb="FF92D050"/>
        <bgColor indexed="64"/>
      </patternFill>
    </fill>
    <fill>
      <patternFill patternType="solid">
        <fgColor rgb="FFFFC000"/>
        <bgColor theme="9" tint="0.79998168889431442"/>
      </patternFill>
    </fill>
    <fill>
      <patternFill patternType="solid">
        <fgColor rgb="FFFFFF00"/>
        <bgColor indexed="64"/>
      </patternFill>
    </fill>
  </fills>
  <borders count="41">
    <border>
      <left/>
      <right/>
      <top/>
      <bottom/>
      <diagonal/>
    </border>
    <border>
      <left/>
      <right/>
      <top/>
      <bottom style="thick">
        <color theme="4" tint="0.499984740745262"/>
      </bottom>
      <diagonal/>
    </border>
    <border>
      <left/>
      <right/>
      <top/>
      <bottom style="medium">
        <color theme="4" tint="0.3999755851924192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thin">
        <color rgb="FF000000"/>
      </bottom>
      <diagonal/>
    </border>
    <border>
      <left style="medium">
        <color rgb="FF000000"/>
      </left>
      <right style="thin">
        <color theme="9" tint="-0.249977111117893"/>
      </right>
      <top style="thin">
        <color theme="9" tint="-0.249977111117893"/>
      </top>
      <bottom style="medium">
        <color theme="9" tint="-0.249977111117893"/>
      </bottom>
      <diagonal/>
    </border>
    <border>
      <left style="thin">
        <color theme="9" tint="-0.249977111117893"/>
      </left>
      <right style="thin">
        <color theme="9" tint="-0.249977111117893"/>
      </right>
      <top style="thin">
        <color theme="9" tint="-0.249977111117893"/>
      </top>
      <bottom style="medium">
        <color theme="9" tint="-0.249977111117893"/>
      </bottom>
      <diagonal/>
    </border>
    <border>
      <left style="medium">
        <color rgb="FF000000"/>
      </left>
      <right style="thin">
        <color theme="9" tint="-0.249977111117893"/>
      </right>
      <top/>
      <bottom style="thin">
        <color theme="9" tint="-0.249977111117893"/>
      </bottom>
      <diagonal/>
    </border>
    <border>
      <left style="thin">
        <color theme="9" tint="-0.249977111117893"/>
      </left>
      <right style="thin">
        <color theme="9" tint="-0.249977111117893"/>
      </right>
      <top/>
      <bottom style="thin">
        <color theme="9" tint="-0.249977111117893"/>
      </bottom>
      <diagonal/>
    </border>
    <border>
      <left style="medium">
        <color rgb="FF000000"/>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medium">
        <color rgb="FF000000"/>
      </left>
      <right style="thin">
        <color theme="9" tint="-0.249977111117893"/>
      </right>
      <top style="thin">
        <color theme="9" tint="-0.249977111117893"/>
      </top>
      <bottom style="medium">
        <color rgb="FF000000"/>
      </bottom>
      <diagonal/>
    </border>
    <border>
      <left style="thin">
        <color theme="9" tint="-0.249977111117893"/>
      </left>
      <right style="thin">
        <color theme="9" tint="-0.249977111117893"/>
      </right>
      <top style="thin">
        <color theme="9" tint="-0.249977111117893"/>
      </top>
      <bottom style="medium">
        <color rgb="FF000000"/>
      </bottom>
      <diagonal/>
    </border>
    <border>
      <left style="thin">
        <color theme="9"/>
      </left>
      <right style="thin">
        <color theme="9"/>
      </right>
      <top style="thin">
        <color theme="9"/>
      </top>
      <bottom style="thin">
        <color theme="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9"/>
      </right>
      <top style="medium">
        <color indexed="64"/>
      </top>
      <bottom style="medium">
        <color indexed="64"/>
      </bottom>
      <diagonal/>
    </border>
    <border>
      <left style="thin">
        <color theme="9"/>
      </left>
      <right style="thin">
        <color theme="9"/>
      </right>
      <top style="medium">
        <color indexed="64"/>
      </top>
      <bottom style="medium">
        <color indexed="64"/>
      </bottom>
      <diagonal/>
    </border>
    <border>
      <left style="thin">
        <color theme="9"/>
      </left>
      <right style="medium">
        <color indexed="64"/>
      </right>
      <top style="medium">
        <color indexed="64"/>
      </top>
      <bottom style="medium">
        <color indexed="64"/>
      </bottom>
      <diagonal/>
    </border>
    <border>
      <left style="medium">
        <color indexed="64"/>
      </left>
      <right style="thin">
        <color theme="9"/>
      </right>
      <top/>
      <bottom style="thin">
        <color theme="9"/>
      </bottom>
      <diagonal/>
    </border>
    <border>
      <left style="thin">
        <color theme="9"/>
      </left>
      <right style="thin">
        <color theme="9"/>
      </right>
      <top/>
      <bottom style="thin">
        <color theme="9"/>
      </bottom>
      <diagonal/>
    </border>
    <border>
      <left style="thin">
        <color theme="9"/>
      </left>
      <right style="medium">
        <color indexed="64"/>
      </right>
      <top/>
      <bottom style="thin">
        <color theme="9"/>
      </bottom>
      <diagonal/>
    </border>
    <border>
      <left style="medium">
        <color indexed="64"/>
      </left>
      <right style="thin">
        <color theme="9"/>
      </right>
      <top style="thin">
        <color theme="9"/>
      </top>
      <bottom style="thin">
        <color theme="9"/>
      </bottom>
      <diagonal/>
    </border>
    <border>
      <left style="thin">
        <color theme="9"/>
      </left>
      <right style="medium">
        <color indexed="64"/>
      </right>
      <top style="thin">
        <color theme="9"/>
      </top>
      <bottom style="thin">
        <color theme="9"/>
      </bottom>
      <diagonal/>
    </border>
    <border>
      <left style="medium">
        <color indexed="64"/>
      </left>
      <right style="thin">
        <color theme="9"/>
      </right>
      <top style="thin">
        <color theme="9"/>
      </top>
      <bottom/>
      <diagonal/>
    </border>
    <border>
      <left style="thin">
        <color theme="9"/>
      </left>
      <right style="thin">
        <color theme="9"/>
      </right>
      <top style="thin">
        <color theme="9"/>
      </top>
      <bottom/>
      <diagonal/>
    </border>
    <border>
      <left style="thin">
        <color theme="9"/>
      </left>
      <right style="medium">
        <color indexed="64"/>
      </right>
      <top style="thin">
        <color theme="9"/>
      </top>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indexed="64"/>
      </top>
      <bottom style="medium">
        <color indexed="64"/>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s>
  <cellStyleXfs count="9">
    <xf numFmtId="0" fontId="0" fillId="0" borderId="0"/>
    <xf numFmtId="0" fontId="2"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0" fillId="0" borderId="0" applyNumberFormat="0" applyFill="0" applyBorder="0" applyAlignment="0" applyProtection="0"/>
  </cellStyleXfs>
  <cellXfs count="134">
    <xf numFmtId="0" fontId="0" fillId="0" borderId="0" xfId="0"/>
    <xf numFmtId="9" fontId="0" fillId="0" borderId="0" xfId="0" applyNumberFormat="1"/>
    <xf numFmtId="9" fontId="0" fillId="0" borderId="0" xfId="2" applyFont="1"/>
    <xf numFmtId="0" fontId="1" fillId="0" borderId="0" xfId="0" applyFont="1"/>
    <xf numFmtId="0" fontId="5" fillId="0" borderId="0" xfId="0" applyFont="1"/>
    <xf numFmtId="0" fontId="2" fillId="0" borderId="0" xfId="1" applyAlignment="1">
      <alignment wrapText="1"/>
    </xf>
    <xf numFmtId="0" fontId="4" fillId="0" borderId="0" xfId="0" applyFont="1"/>
    <xf numFmtId="0" fontId="10" fillId="0" borderId="0" xfId="7" applyBorder="1"/>
    <xf numFmtId="9" fontId="0" fillId="0" borderId="0" xfId="2" applyFont="1" applyBorder="1"/>
    <xf numFmtId="0" fontId="15" fillId="0" borderId="0" xfId="8" applyFont="1" applyBorder="1"/>
    <xf numFmtId="0" fontId="17" fillId="0" borderId="0" xfId="0" applyFont="1"/>
    <xf numFmtId="0" fontId="0" fillId="0" borderId="3" xfId="0" applyBorder="1"/>
    <xf numFmtId="0" fontId="0" fillId="0" borderId="4" xfId="0" applyBorder="1"/>
    <xf numFmtId="0" fontId="0" fillId="0" borderId="5" xfId="0" applyBorder="1"/>
    <xf numFmtId="0" fontId="7" fillId="4" borderId="7" xfId="0" applyFont="1" applyFill="1" applyBorder="1"/>
    <xf numFmtId="0" fontId="18" fillId="4" borderId="8" xfId="0" applyFont="1" applyFill="1" applyBorder="1"/>
    <xf numFmtId="10" fontId="1" fillId="0" borderId="0" xfId="2" applyNumberFormat="1" applyFont="1" applyFill="1"/>
    <xf numFmtId="0" fontId="0" fillId="0" borderId="9" xfId="0" applyBorder="1"/>
    <xf numFmtId="1" fontId="19" fillId="0" borderId="10" xfId="0" applyNumberFormat="1" applyFont="1" applyBorder="1"/>
    <xf numFmtId="0" fontId="20" fillId="0" borderId="0" xfId="0" applyFont="1"/>
    <xf numFmtId="0" fontId="0" fillId="4" borderId="11" xfId="0" applyFill="1" applyBorder="1"/>
    <xf numFmtId="1" fontId="19" fillId="4" borderId="12" xfId="0" applyNumberFormat="1" applyFont="1" applyFill="1" applyBorder="1"/>
    <xf numFmtId="0" fontId="0" fillId="0" borderId="11" xfId="0" applyBorder="1"/>
    <xf numFmtId="1" fontId="19" fillId="0" borderId="12" xfId="0" applyNumberFormat="1" applyFont="1" applyBorder="1"/>
    <xf numFmtId="9" fontId="1" fillId="0" borderId="0" xfId="2" applyFont="1" applyFill="1"/>
    <xf numFmtId="0" fontId="19" fillId="4" borderId="8" xfId="0" applyFont="1" applyFill="1" applyBorder="1"/>
    <xf numFmtId="0" fontId="19" fillId="5" borderId="10" xfId="0" applyFont="1" applyFill="1" applyBorder="1"/>
    <xf numFmtId="0" fontId="19" fillId="0" borderId="13" xfId="0" applyFont="1" applyBorder="1"/>
    <xf numFmtId="1" fontId="19" fillId="0" borderId="14" xfId="0" applyNumberFormat="1" applyFont="1" applyBorder="1"/>
    <xf numFmtId="0" fontId="21" fillId="0" borderId="0" xfId="0" applyFont="1"/>
    <xf numFmtId="9" fontId="19" fillId="0" borderId="0" xfId="0" applyNumberFormat="1" applyFont="1"/>
    <xf numFmtId="9" fontId="17" fillId="0" borderId="0" xfId="2" applyFont="1"/>
    <xf numFmtId="9" fontId="19" fillId="0" borderId="0" xfId="2" applyFont="1"/>
    <xf numFmtId="0" fontId="19" fillId="0" borderId="0" xfId="0" applyFont="1"/>
    <xf numFmtId="9" fontId="17" fillId="0" borderId="0" xfId="0" applyNumberFormat="1" applyFont="1"/>
    <xf numFmtId="0" fontId="24" fillId="0" borderId="0" xfId="0" applyFont="1"/>
    <xf numFmtId="0" fontId="0" fillId="0" borderId="0" xfId="0" applyAlignment="1">
      <alignment horizontal="left"/>
    </xf>
    <xf numFmtId="49" fontId="19" fillId="0" borderId="0" xfId="0" applyNumberFormat="1" applyFont="1" applyAlignment="1">
      <alignment horizontal="left"/>
    </xf>
    <xf numFmtId="49" fontId="19" fillId="0" borderId="0" xfId="0" applyNumberFormat="1" applyFont="1"/>
    <xf numFmtId="49" fontId="0" fillId="0" borderId="0" xfId="0" applyNumberFormat="1" applyAlignment="1">
      <alignment horizontal="left"/>
    </xf>
    <xf numFmtId="9" fontId="19" fillId="0" borderId="0" xfId="0" applyNumberFormat="1" applyFont="1" applyAlignment="1">
      <alignment wrapText="1"/>
    </xf>
    <xf numFmtId="164" fontId="0" fillId="0" borderId="0" xfId="0" applyNumberFormat="1"/>
    <xf numFmtId="9" fontId="2" fillId="0" borderId="0" xfId="2" applyFont="1" applyAlignment="1">
      <alignment horizontal="right" wrapText="1"/>
    </xf>
    <xf numFmtId="0" fontId="19" fillId="0" borderId="0" xfId="0" applyFont="1" applyAlignment="1">
      <alignment horizontal="left"/>
    </xf>
    <xf numFmtId="49" fontId="19" fillId="0" borderId="0" xfId="0" applyNumberFormat="1" applyFont="1" applyAlignment="1">
      <alignment vertical="top"/>
    </xf>
    <xf numFmtId="49" fontId="0" fillId="0" borderId="0" xfId="0" applyNumberFormat="1" applyAlignment="1">
      <alignment vertical="top"/>
    </xf>
    <xf numFmtId="49" fontId="19" fillId="0" borderId="0" xfId="0" applyNumberFormat="1" applyFont="1" applyAlignment="1">
      <alignment horizontal="left" vertical="top"/>
    </xf>
    <xf numFmtId="9" fontId="0" fillId="0" borderId="0" xfId="0" applyNumberFormat="1" applyAlignment="1">
      <alignment horizontal="right"/>
    </xf>
    <xf numFmtId="1" fontId="19" fillId="0" borderId="0" xfId="0" applyNumberFormat="1" applyFont="1"/>
    <xf numFmtId="9" fontId="19" fillId="0" borderId="0" xfId="0" applyNumberFormat="1" applyFont="1" applyAlignment="1">
      <alignment horizontal="right"/>
    </xf>
    <xf numFmtId="0" fontId="0" fillId="0" borderId="0" xfId="0" applyAlignment="1">
      <alignment horizontal="right"/>
    </xf>
    <xf numFmtId="0" fontId="19" fillId="0" borderId="0" xfId="0" applyFont="1" applyAlignment="1">
      <alignment horizontal="right"/>
    </xf>
    <xf numFmtId="0" fontId="7" fillId="0" borderId="16" xfId="0" applyFont="1" applyBorder="1"/>
    <xf numFmtId="0" fontId="7" fillId="0" borderId="17" xfId="0" applyFont="1" applyBorder="1"/>
    <xf numFmtId="9" fontId="7" fillId="0" borderId="18" xfId="2" applyFont="1" applyBorder="1"/>
    <xf numFmtId="0" fontId="1" fillId="6" borderId="19" xfId="0" applyFont="1" applyFill="1" applyBorder="1"/>
    <xf numFmtId="0" fontId="1" fillId="0" borderId="20" xfId="0" applyFont="1" applyBorder="1"/>
    <xf numFmtId="9" fontId="25" fillId="7" borderId="23" xfId="2" applyFont="1" applyFill="1" applyBorder="1" applyAlignment="1"/>
    <xf numFmtId="9" fontId="16" fillId="0" borderId="26" xfId="2" applyFont="1" applyFill="1" applyBorder="1" applyAlignment="1"/>
    <xf numFmtId="9" fontId="16" fillId="2" borderId="28" xfId="2" applyFont="1" applyFill="1" applyBorder="1" applyAlignment="1"/>
    <xf numFmtId="9" fontId="16" fillId="0" borderId="28" xfId="2" applyFont="1" applyFill="1" applyBorder="1" applyAlignment="1"/>
    <xf numFmtId="9" fontId="16" fillId="2" borderId="31" xfId="2" applyFont="1" applyFill="1" applyBorder="1" applyAlignment="1"/>
    <xf numFmtId="0" fontId="1" fillId="8" borderId="19" xfId="0" applyFont="1" applyFill="1" applyBorder="1"/>
    <xf numFmtId="0" fontId="0" fillId="0" borderId="20" xfId="0" applyBorder="1"/>
    <xf numFmtId="0" fontId="1" fillId="11" borderId="19" xfId="0" applyFont="1" applyFill="1" applyBorder="1"/>
    <xf numFmtId="9" fontId="1" fillId="11" borderId="32" xfId="2" applyFont="1" applyFill="1" applyBorder="1"/>
    <xf numFmtId="1" fontId="1" fillId="6" borderId="20" xfId="0" applyNumberFormat="1" applyFont="1" applyFill="1" applyBorder="1"/>
    <xf numFmtId="1" fontId="1" fillId="8" borderId="20" xfId="0" applyNumberFormat="1" applyFont="1" applyFill="1" applyBorder="1"/>
    <xf numFmtId="1" fontId="1" fillId="10" borderId="6" xfId="0" applyNumberFormat="1" applyFont="1" applyFill="1" applyBorder="1"/>
    <xf numFmtId="1" fontId="21" fillId="11" borderId="20" xfId="0" applyNumberFormat="1" applyFont="1" applyFill="1" applyBorder="1"/>
    <xf numFmtId="1" fontId="1" fillId="9" borderId="20" xfId="0" applyNumberFormat="1" applyFont="1" applyFill="1" applyBorder="1"/>
    <xf numFmtId="1" fontId="6" fillId="11" borderId="20" xfId="0" applyNumberFormat="1" applyFont="1" applyFill="1" applyBorder="1" applyAlignment="1">
      <alignment horizontal="right" wrapText="1"/>
    </xf>
    <xf numFmtId="0" fontId="14" fillId="0" borderId="0" xfId="0" applyFont="1"/>
    <xf numFmtId="1" fontId="16" fillId="0" borderId="0" xfId="0" applyNumberFormat="1" applyFont="1"/>
    <xf numFmtId="1" fontId="0" fillId="0" borderId="0" xfId="0" applyNumberFormat="1"/>
    <xf numFmtId="1" fontId="0" fillId="2" borderId="0" xfId="0" applyNumberFormat="1" applyFill="1"/>
    <xf numFmtId="1" fontId="1" fillId="3" borderId="0" xfId="0" applyNumberFormat="1" applyFont="1" applyFill="1"/>
    <xf numFmtId="1" fontId="0" fillId="3" borderId="0" xfId="0" applyNumberFormat="1" applyFill="1"/>
    <xf numFmtId="0" fontId="23" fillId="0" borderId="0" xfId="0" applyFont="1" applyAlignment="1">
      <alignment horizontal="center"/>
    </xf>
    <xf numFmtId="0" fontId="22" fillId="0" borderId="0" xfId="0" applyFont="1" applyAlignment="1">
      <alignment horizontal="center"/>
    </xf>
    <xf numFmtId="0" fontId="11" fillId="0" borderId="0" xfId="5" applyFont="1" applyAlignment="1">
      <alignment horizontal="center"/>
    </xf>
    <xf numFmtId="0" fontId="13" fillId="0" borderId="0" xfId="6" applyFont="1" applyBorder="1" applyAlignment="1">
      <alignment horizontal="center"/>
    </xf>
    <xf numFmtId="0" fontId="13" fillId="0" borderId="0" xfId="8" applyFont="1" applyBorder="1" applyAlignment="1">
      <alignment horizontal="center"/>
    </xf>
    <xf numFmtId="0" fontId="13" fillId="0" borderId="0" xfId="7" applyFont="1" applyBorder="1" applyAlignment="1">
      <alignment horizontal="center"/>
    </xf>
    <xf numFmtId="9" fontId="0" fillId="0" borderId="0" xfId="0" applyNumberFormat="1" applyAlignment="1">
      <alignment horizontal="left"/>
    </xf>
    <xf numFmtId="9" fontId="0" fillId="0" borderId="0" xfId="2" applyNumberFormat="1" applyFont="1"/>
    <xf numFmtId="0" fontId="15" fillId="0" borderId="0" xfId="8" applyFont="1"/>
    <xf numFmtId="0" fontId="7" fillId="0" borderId="3" xfId="0" applyFont="1" applyBorder="1"/>
    <xf numFmtId="0" fontId="7" fillId="0" borderId="4" xfId="0" applyFont="1" applyBorder="1"/>
    <xf numFmtId="9" fontId="7" fillId="0" borderId="5" xfId="2" applyFont="1" applyBorder="1"/>
    <xf numFmtId="0" fontId="7" fillId="0" borderId="0" xfId="0" applyFont="1"/>
    <xf numFmtId="9" fontId="7" fillId="0" borderId="0" xfId="2" applyFont="1" applyBorder="1"/>
    <xf numFmtId="9" fontId="1" fillId="6" borderId="38" xfId="2" applyFont="1" applyFill="1" applyBorder="1"/>
    <xf numFmtId="1" fontId="1" fillId="0" borderId="20" xfId="0" applyNumberFormat="1" applyFont="1" applyBorder="1"/>
    <xf numFmtId="9" fontId="1" fillId="6" borderId="20" xfId="2" applyFont="1" applyFill="1" applyBorder="1"/>
    <xf numFmtId="1" fontId="25" fillId="7" borderId="21" xfId="0" applyNumberFormat="1" applyFont="1" applyFill="1" applyBorder="1"/>
    <xf numFmtId="1" fontId="25" fillId="7" borderId="22" xfId="0" applyNumberFormat="1" applyFont="1" applyFill="1" applyBorder="1"/>
    <xf numFmtId="0" fontId="16" fillId="0" borderId="0" xfId="0" applyFont="1" applyAlignment="1">
      <alignment wrapText="1"/>
    </xf>
    <xf numFmtId="9" fontId="16" fillId="0" borderId="0" xfId="2" applyFont="1" applyFill="1" applyBorder="1" applyAlignment="1"/>
    <xf numFmtId="1" fontId="16" fillId="0" borderId="0" xfId="0" applyNumberFormat="1" applyFont="1" applyAlignment="1">
      <alignment wrapText="1"/>
    </xf>
    <xf numFmtId="1" fontId="16" fillId="0" borderId="24" xfId="0" applyNumberFormat="1" applyFont="1" applyBorder="1"/>
    <xf numFmtId="1" fontId="16" fillId="0" borderId="25" xfId="0" applyNumberFormat="1" applyFont="1" applyBorder="1"/>
    <xf numFmtId="1" fontId="16" fillId="2" borderId="27" xfId="0" applyNumberFormat="1" applyFont="1" applyFill="1" applyBorder="1"/>
    <xf numFmtId="1" fontId="16" fillId="2" borderId="15" xfId="0" applyNumberFormat="1" applyFont="1" applyFill="1" applyBorder="1"/>
    <xf numFmtId="1" fontId="16" fillId="0" borderId="27" xfId="0" applyNumberFormat="1" applyFont="1" applyBorder="1"/>
    <xf numFmtId="1" fontId="16" fillId="0" borderId="15" xfId="0" applyNumberFormat="1" applyFont="1" applyBorder="1"/>
    <xf numFmtId="1" fontId="16" fillId="2" borderId="29" xfId="0" applyNumberFormat="1" applyFont="1" applyFill="1" applyBorder="1"/>
    <xf numFmtId="1" fontId="16" fillId="2" borderId="30" xfId="0" applyNumberFormat="1" applyFont="1" applyFill="1" applyBorder="1"/>
    <xf numFmtId="9" fontId="1" fillId="8" borderId="38" xfId="2" applyFont="1" applyFill="1" applyBorder="1"/>
    <xf numFmtId="1" fontId="0" fillId="0" borderId="20" xfId="0" applyNumberFormat="1" applyBorder="1"/>
    <xf numFmtId="9" fontId="1" fillId="9" borderId="20" xfId="2" applyFont="1" applyFill="1" applyBorder="1"/>
    <xf numFmtId="0" fontId="0" fillId="0" borderId="33" xfId="0" applyBorder="1" applyAlignment="1">
      <alignment horizontal="left" wrapText="1"/>
    </xf>
    <xf numFmtId="9" fontId="0" fillId="0" borderId="34" xfId="2" applyFont="1" applyBorder="1"/>
    <xf numFmtId="1" fontId="0" fillId="0" borderId="33" xfId="0" applyNumberFormat="1" applyBorder="1" applyAlignment="1">
      <alignment horizontal="left" wrapText="1"/>
    </xf>
    <xf numFmtId="0" fontId="0" fillId="2" borderId="33" xfId="0" applyFill="1" applyBorder="1" applyAlignment="1">
      <alignment horizontal="left" wrapText="1"/>
    </xf>
    <xf numFmtId="9" fontId="0" fillId="2" borderId="34" xfId="2" applyFont="1" applyFill="1" applyBorder="1"/>
    <xf numFmtId="1" fontId="0" fillId="2" borderId="33" xfId="0" applyNumberFormat="1" applyFill="1" applyBorder="1" applyAlignment="1">
      <alignment horizontal="left" wrapText="1"/>
    </xf>
    <xf numFmtId="0" fontId="1" fillId="10" borderId="39" xfId="0" applyFont="1" applyFill="1" applyBorder="1"/>
    <xf numFmtId="9" fontId="1" fillId="10" borderId="40" xfId="2" applyFont="1" applyFill="1" applyBorder="1"/>
    <xf numFmtId="1" fontId="1" fillId="10" borderId="39" xfId="0" applyNumberFormat="1" applyFont="1" applyFill="1" applyBorder="1"/>
    <xf numFmtId="0" fontId="0" fillId="3" borderId="33" xfId="0" applyFill="1" applyBorder="1"/>
    <xf numFmtId="9" fontId="3" fillId="3" borderId="34" xfId="2" applyFont="1" applyFill="1" applyBorder="1"/>
    <xf numFmtId="1" fontId="0" fillId="3" borderId="33" xfId="0" applyNumberFormat="1" applyFill="1" applyBorder="1"/>
    <xf numFmtId="9" fontId="1" fillId="3" borderId="34" xfId="2" applyFont="1" applyFill="1" applyBorder="1"/>
    <xf numFmtId="0" fontId="0" fillId="3" borderId="33" xfId="0" applyFill="1" applyBorder="1" applyAlignment="1">
      <alignment horizontal="left" wrapText="1"/>
    </xf>
    <xf numFmtId="9" fontId="0" fillId="3" borderId="34" xfId="2" applyFont="1" applyFill="1" applyBorder="1"/>
    <xf numFmtId="1" fontId="0" fillId="3" borderId="33" xfId="0" applyNumberFormat="1" applyFill="1" applyBorder="1" applyAlignment="1">
      <alignment horizontal="left" wrapText="1"/>
    </xf>
    <xf numFmtId="1" fontId="1" fillId="0" borderId="0" xfId="0" applyNumberFormat="1" applyFont="1"/>
    <xf numFmtId="1" fontId="6" fillId="11" borderId="19" xfId="1" applyNumberFormat="1" applyFont="1" applyFill="1" applyBorder="1" applyAlignment="1">
      <alignment wrapText="1"/>
    </xf>
    <xf numFmtId="1" fontId="1" fillId="11" borderId="20" xfId="0" applyNumberFormat="1" applyFont="1" applyFill="1" applyBorder="1"/>
    <xf numFmtId="0" fontId="1" fillId="2" borderId="35" xfId="0" applyFont="1" applyFill="1" applyBorder="1"/>
    <xf numFmtId="1" fontId="1" fillId="2" borderId="36" xfId="0" applyNumberFormat="1" applyFont="1" applyFill="1" applyBorder="1"/>
    <xf numFmtId="9" fontId="0" fillId="2" borderId="37" xfId="2" applyFont="1" applyFill="1" applyBorder="1"/>
    <xf numFmtId="1" fontId="1" fillId="2" borderId="35" xfId="0" applyNumberFormat="1" applyFont="1" applyFill="1" applyBorder="1"/>
  </cellXfs>
  <cellStyles count="9">
    <cellStyle name="Heading 2" xfId="6" builtinId="17"/>
    <cellStyle name="Heading 3" xfId="7" builtinId="18"/>
    <cellStyle name="Heading 4" xfId="8" builtinId="19"/>
    <cellStyle name="Normaali 2" xfId="3" xr:uid="{DF9F419C-1D2F-4916-B6B6-ABE4D4A944CD}"/>
    <cellStyle name="Normal" xfId="0" builtinId="0"/>
    <cellStyle name="Normal 2" xfId="1" xr:uid="{00000000-0005-0000-0000-000001000000}"/>
    <cellStyle name="Percent" xfId="2" builtinId="5"/>
    <cellStyle name="Prosenttia 2" xfId="4" xr:uid="{2B351926-C3C3-4997-A7AD-0FC0FEDCB45A}"/>
    <cellStyle name="Title" xfId="5" builtinId="15"/>
  </cellStyles>
  <dxfs count="88">
    <dxf>
      <font>
        <b val="0"/>
        <i val="0"/>
        <strike val="0"/>
        <condense val="0"/>
        <extend val="0"/>
        <outline val="0"/>
        <shadow val="0"/>
        <u val="none"/>
        <vertAlign val="baseline"/>
        <sz val="11"/>
        <color theme="1"/>
        <name val="Calibri"/>
        <family val="2"/>
        <scheme val="minor"/>
      </font>
      <fill>
        <patternFill patternType="none"/>
      </fill>
    </dxf>
    <dxf>
      <numFmt numFmtId="1" formatCode="0"/>
      <fill>
        <patternFill patternType="none"/>
      </fill>
    </dxf>
    <dxf>
      <font>
        <b val="0"/>
      </font>
      <numFmt numFmtId="1" formatCode="0"/>
      <fill>
        <patternFill patternType="none"/>
      </fill>
      <alignment horizontal="left" vertical="bottom" textRotation="0" wrapText="1" indent="0" justifyLastLine="0" shrinkToFit="0" readingOrder="0"/>
    </dxf>
    <dxf>
      <border>
        <left style="medium">
          <color rgb="FF000000"/>
        </left>
        <right style="medium">
          <color rgb="FF000000"/>
        </right>
        <top style="medium">
          <color rgb="FF000000"/>
        </top>
        <bottom style="medium">
          <color rgb="FF000000"/>
        </bottom>
      </border>
    </dxf>
    <dxf>
      <numFmt numFmtId="1" formatCode="0"/>
      <fill>
        <patternFill patternType="none"/>
      </fill>
    </dxf>
    <dxf>
      <font>
        <b/>
        <i val="0"/>
        <strike val="0"/>
        <condense val="0"/>
        <extend val="0"/>
        <outline val="0"/>
        <shadow val="0"/>
        <u val="none"/>
        <vertAlign val="baseline"/>
        <sz val="12"/>
        <color theme="1"/>
        <name val="Calibri"/>
        <family val="2"/>
        <scheme val="minor"/>
      </font>
    </dxf>
    <dxf>
      <fill>
        <patternFill patternType="none"/>
      </fill>
    </dxf>
    <dxf>
      <numFmt numFmtId="1" formatCode="0"/>
      <fill>
        <patternFill patternType="none"/>
      </fill>
    </dxf>
    <dxf>
      <fill>
        <patternFill patternType="none"/>
      </fill>
      <alignment horizontal="center" vertical="bottom" textRotation="0" wrapText="1" indent="0" justifyLastLine="0" shrinkToFit="0" readingOrder="0"/>
    </dxf>
    <dxf>
      <border>
        <left style="medium">
          <color rgb="FF000000"/>
        </left>
        <right style="medium">
          <color rgb="FF000000"/>
        </right>
        <top style="medium">
          <color rgb="FF000000"/>
        </top>
        <bottom style="medium">
          <color rgb="FF000000"/>
        </bottom>
      </border>
    </dxf>
    <dxf>
      <fill>
        <patternFill patternType="none"/>
      </fill>
    </dxf>
    <dxf>
      <font>
        <b/>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1"/>
        <color auto="1"/>
        <name val="Calibri"/>
        <family val="2"/>
        <scheme val="minor"/>
      </font>
      <numFmt numFmtId="13" formatCode="0\ %"/>
      <fill>
        <patternFill patternType="solid">
          <fgColor indexed="64"/>
          <bgColor rgb="FFFFFF00"/>
        </patternFill>
      </fill>
    </dxf>
    <dxf>
      <font>
        <b val="0"/>
        <i val="0"/>
        <strike val="0"/>
        <condense val="0"/>
        <extend val="0"/>
        <outline val="0"/>
        <shadow val="0"/>
        <u val="none"/>
        <vertAlign val="baseline"/>
        <sz val="11"/>
        <color auto="1"/>
        <name val="Calibri"/>
        <family val="2"/>
        <scheme val="minor"/>
      </font>
      <numFmt numFmtId="13" formatCode="0\ %"/>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3" formatCode="0\ %"/>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3" formatCode="0\ %"/>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3" formatCode="0\ %"/>
      <fill>
        <patternFill patternType="none">
          <fgColor indexed="64"/>
          <bgColor indexed="65"/>
        </patternFill>
      </fill>
    </dxf>
    <dxf>
      <alignment horizontal="right"/>
    </dxf>
    <dxf>
      <alignment horizontal="right"/>
    </dxf>
    <dxf>
      <alignment horizontal="right"/>
    </dxf>
    <dxf>
      <alignment horizontal="right"/>
    </dxf>
    <dxf>
      <alignment horizontal="right"/>
    </dxf>
    <dxf>
      <alignment horizontal="right"/>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 formatCode="0"/>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numFmt numFmtId="30" formatCode="@"/>
      <alignment vertical="top"/>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3" formatCode="0\ %"/>
    </dxf>
    <dxf>
      <font>
        <b val="0"/>
        <i val="0"/>
        <strike val="0"/>
        <condense val="0"/>
        <extend val="0"/>
        <outline val="0"/>
        <shadow val="0"/>
        <u val="none"/>
        <vertAlign val="baseline"/>
        <sz val="11"/>
        <color auto="1"/>
        <name val="Calibri"/>
        <family val="2"/>
        <scheme val="minor"/>
      </font>
      <numFmt numFmtId="13" formatCode="0\ %"/>
    </dxf>
    <dxf>
      <numFmt numFmtId="13" formatCode="0\ %"/>
    </dxf>
    <dxf>
      <font>
        <b val="0"/>
        <i val="0"/>
        <strike val="0"/>
        <condense val="0"/>
        <extend val="0"/>
        <outline val="0"/>
        <shadow val="0"/>
        <u val="none"/>
        <vertAlign val="baseline"/>
        <sz val="11"/>
        <color auto="1"/>
        <name val="Calibri"/>
        <family val="2"/>
        <scheme val="minor"/>
      </font>
      <numFmt numFmtId="13" formatCode="0\ %"/>
    </dxf>
    <dxf>
      <numFmt numFmtId="13" formatCode="0\ %"/>
    </dxf>
    <dxf>
      <numFmt numFmtId="13" formatCode="0\ %"/>
    </dxf>
    <dxf>
      <numFmt numFmtId="13" formatCode="0\ %"/>
    </dxf>
    <dxf>
      <font>
        <b val="0"/>
        <i val="0"/>
        <strike val="0"/>
        <condense val="0"/>
        <extend val="0"/>
        <outline val="0"/>
        <shadow val="0"/>
        <u val="none"/>
        <vertAlign val="baseline"/>
        <sz val="11"/>
        <color auto="1"/>
        <name val="Calibri"/>
        <family val="2"/>
        <scheme val="minor"/>
      </font>
      <numFmt numFmtId="13" formatCode="0\ %"/>
    </dxf>
    <dxf>
      <numFmt numFmtId="13" formatCode="0\ %"/>
    </dxf>
    <dxf>
      <font>
        <b val="0"/>
        <i val="0"/>
        <strike val="0"/>
        <condense val="0"/>
        <extend val="0"/>
        <outline val="0"/>
        <shadow val="0"/>
        <u val="none"/>
        <vertAlign val="baseline"/>
        <sz val="11"/>
        <color auto="1"/>
        <name val="Calibri"/>
        <family val="2"/>
        <scheme val="minor"/>
      </font>
      <numFmt numFmtId="13" formatCode="0\ %"/>
    </dxf>
    <dxf>
      <numFmt numFmtId="13" formatCode="0\ %"/>
    </dxf>
    <dxf>
      <font>
        <b val="0"/>
        <i val="0"/>
        <strike val="0"/>
        <condense val="0"/>
        <extend val="0"/>
        <outline val="0"/>
        <shadow val="0"/>
        <u val="none"/>
        <vertAlign val="baseline"/>
        <sz val="11"/>
        <color auto="1"/>
        <name val="Calibri"/>
        <family val="2"/>
        <scheme val="minor"/>
      </font>
    </dxf>
    <dxf>
      <numFmt numFmtId="13" formatCode="0\ %"/>
    </dxf>
    <dxf>
      <font>
        <b val="0"/>
        <i val="0"/>
        <strike val="0"/>
        <condense val="0"/>
        <extend val="0"/>
        <outline val="0"/>
        <shadow val="0"/>
        <u val="none"/>
        <vertAlign val="baseline"/>
        <sz val="11"/>
        <color auto="1"/>
        <name val="Calibri"/>
        <family val="2"/>
        <scheme val="minor"/>
      </font>
      <numFmt numFmtId="13" formatCode="0\ %"/>
    </dxf>
    <dxf>
      <numFmt numFmtId="13" formatCode="0\ %"/>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i val="0"/>
        <strike val="0"/>
        <condense val="0"/>
        <extend val="0"/>
        <outline val="0"/>
        <shadow val="0"/>
        <u val="none"/>
        <vertAlign val="baseline"/>
        <sz val="11"/>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18</xdr:col>
      <xdr:colOff>371475</xdr:colOff>
      <xdr:row>38</xdr:row>
      <xdr:rowOff>142875</xdr:rowOff>
    </xdr:to>
    <xdr:sp macro="" textlink="">
      <xdr:nvSpPr>
        <xdr:cNvPr id="7" name="Tekstiruutu 2">
          <a:extLst>
            <a:ext uri="{FF2B5EF4-FFF2-40B4-BE49-F238E27FC236}">
              <a16:creationId xmlns:a16="http://schemas.microsoft.com/office/drawing/2014/main" id="{D3E0C465-57BF-4539-8FEB-8060029B0F43}"/>
            </a:ext>
          </a:extLst>
        </xdr:cNvPr>
        <xdr:cNvSpPr txBox="1"/>
      </xdr:nvSpPr>
      <xdr:spPr>
        <a:xfrm>
          <a:off x="0" y="180975"/>
          <a:ext cx="11344275" cy="683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i-FI" sz="12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mn-cs"/>
            </a:rPr>
            <a:t>Suunnittelu- ja konsultointiyritykset SKOL ry</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2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2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mn-cs"/>
            </a:rPr>
            <a:t>LIIKEVAIHTO- JA TILINPÄÄTÖSTILASTOSTA 2023</a:t>
          </a:r>
          <a:endParaRPr kumimoji="0" lang="fi-FI"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100" b="0" i="0" u="none" strike="noStrike" kern="0" cap="none" spc="0" normalizeH="0" baseline="0" noProof="0">
              <a:ln>
                <a:noFill/>
              </a:ln>
              <a:solidFill>
                <a:srgbClr val="FF0000"/>
              </a:solidFill>
              <a:effectLst/>
              <a:uLnTx/>
              <a:uFillTx/>
              <a:latin typeface="Calibri" panose="020F0502020204030204" pitchFamily="34" charset="0"/>
              <a:ea typeface="Calibri" panose="020F0502020204030204" pitchFamily="34" charset="0"/>
              <a:cs typeface="+mn-cs"/>
            </a:rPr>
            <a:t> </a:t>
          </a:r>
        </a:p>
        <a:p>
          <a:pPr marL="0" marR="0" lvl="0" indent="0" defTabSz="914400" rtl="0" eaLnBrk="1" fontAlgn="base" latinLnBrk="0" hangingPunct="1">
            <a:lnSpc>
              <a:spcPct val="100000"/>
            </a:lnSpc>
            <a:spcBef>
              <a:spcPts val="0"/>
            </a:spcBef>
            <a:spcAft>
              <a:spcPts val="0"/>
            </a:spcAft>
            <a:buClrTx/>
            <a:buSzTx/>
            <a:buFontTx/>
            <a:buNone/>
            <a:tabLst/>
            <a:defRPr/>
          </a:pPr>
          <a:r>
            <a:rPr kumimoji="0" lang="fi-FI" sz="1100" b="0" i="0" u="none" strike="noStrike" kern="0" cap="none" spc="0" normalizeH="0" baseline="0" noProof="0">
              <a:ln>
                <a:noFill/>
              </a:ln>
              <a:solidFill>
                <a:prstClr val="black"/>
              </a:solidFill>
              <a:effectLst/>
              <a:uLnTx/>
              <a:uFillTx/>
              <a:latin typeface="+mn-lt"/>
              <a:ea typeface="+mn-ea"/>
              <a:cs typeface="+mn-cs"/>
            </a:rPr>
            <a:t>Suunnittelu- ja konsultointiyritykset SKOL ry:n liikevaihtokyselyyn osallistui 58 jäsenyritystä. SKOLin tämänhetkinen jäsenmäärä on</a:t>
          </a:r>
          <a:r>
            <a:rPr kumimoji="0" lang="fi-FI" sz="1100" b="1" i="0" u="none" strike="noStrike" kern="0" cap="none" spc="0" normalizeH="0" baseline="0" noProof="0">
              <a:ln>
                <a:noFill/>
              </a:ln>
              <a:solidFill>
                <a:prstClr val="black"/>
              </a:solidFill>
              <a:effectLst/>
              <a:uLnTx/>
              <a:uFillTx/>
              <a:latin typeface="+mn-lt"/>
              <a:ea typeface="+mn-ea"/>
              <a:cs typeface="+mn-cs"/>
            </a:rPr>
            <a:t> </a:t>
          </a:r>
          <a:r>
            <a:rPr kumimoji="0" lang="fi-FI" sz="1100" b="0" i="0" u="none" strike="noStrike" kern="0" cap="none" spc="0" normalizeH="0" baseline="0" noProof="0">
              <a:ln>
                <a:noFill/>
              </a:ln>
              <a:solidFill>
                <a:prstClr val="black"/>
              </a:solidFill>
              <a:effectLst/>
              <a:uLnTx/>
              <a:uFillTx/>
              <a:latin typeface="+mn-lt"/>
              <a:ea typeface="+mn-ea"/>
              <a:cs typeface="+mn-cs"/>
            </a:rPr>
            <a:t>114</a:t>
          </a:r>
          <a:r>
            <a:rPr kumimoji="0" lang="fi-FI" sz="1100" b="1" i="0" u="none" strike="noStrike" kern="0" cap="none" spc="0" normalizeH="0" baseline="0" noProof="0">
              <a:ln>
                <a:noFill/>
              </a:ln>
              <a:solidFill>
                <a:prstClr val="black"/>
              </a:solidFill>
              <a:effectLst/>
              <a:uLnTx/>
              <a:uFillTx/>
              <a:latin typeface="+mn-lt"/>
              <a:ea typeface="+mn-ea"/>
              <a:cs typeface="+mn-cs"/>
            </a:rPr>
            <a:t> </a:t>
          </a:r>
          <a:r>
            <a:rPr kumimoji="0" lang="fi-FI" sz="1100" b="0" i="0" u="none" strike="noStrike" kern="0" cap="none" spc="0" normalizeH="0" baseline="0" noProof="0">
              <a:ln>
                <a:noFill/>
              </a:ln>
              <a:solidFill>
                <a:prstClr val="black"/>
              </a:solidFill>
              <a:effectLst/>
              <a:uLnTx/>
              <a:uFillTx/>
              <a:latin typeface="+mn-lt"/>
              <a:ea typeface="+mn-ea"/>
              <a:cs typeface="+mn-cs"/>
            </a:rPr>
            <a:t>yritystä.  </a:t>
          </a:r>
        </a:p>
        <a:p>
          <a:pPr marL="0" marR="0" lvl="0" indent="0" defTabSz="914400" rtl="0" eaLnBrk="1" fontAlgn="base" latinLnBrk="0" hangingPunct="1">
            <a:lnSpc>
              <a:spcPct val="100000"/>
            </a:lnSpc>
            <a:spcBef>
              <a:spcPts val="0"/>
            </a:spcBef>
            <a:spcAft>
              <a:spcPts val="0"/>
            </a:spcAft>
            <a:buClrTx/>
            <a:buSzTx/>
            <a:buFontTx/>
            <a:buNone/>
            <a:tabLst/>
            <a:defRPr/>
          </a:pPr>
          <a:endParaRPr kumimoji="0" lang="fi-FI"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fi-FI" sz="1100" b="0" i="0" u="none" strike="noStrike" kern="0" cap="none" spc="0" normalizeH="0" baseline="0" noProof="0">
              <a:ln>
                <a:noFill/>
              </a:ln>
              <a:solidFill>
                <a:prstClr val="black"/>
              </a:solidFill>
              <a:effectLst/>
              <a:uLnTx/>
              <a:uFillTx/>
              <a:latin typeface="+mn-lt"/>
              <a:ea typeface="+mn-ea"/>
              <a:cs typeface="+mn-cs"/>
            </a:rPr>
            <a:t>Jäsenyritysten kokonaisliikevaihto vuonna 2023 oli arviolta 2 154 miljoonaa euroa ja vastanneiden yritysten liikevaihto 1 932 MEUR. Luvut eivät ole täysin vertailukelpoisia aiempiin jäsenkunnassa tapahtuneiden muutosten vuoksi. Yhtiöt ovat myös vaihtuneet, yrityskauppoja on tehty ja raportointitapa on mahdollisesti muuttunut. Tilastojen pohjalta on kuitenkin mahdollista huomata yleisiä kehityssuuntia. Tässä tilastossa esitetyt luvut kokonaisliikevaihdoista ovatkin vastausten pohjalta tehtyjä arvioita. </a:t>
          </a:r>
        </a:p>
        <a:p>
          <a:pPr marL="0" marR="0" lvl="0" indent="0" defTabSz="914400" rtl="0" eaLnBrk="1" fontAlgn="base" latinLnBrk="0" hangingPunct="1">
            <a:lnSpc>
              <a:spcPct val="100000"/>
            </a:lnSpc>
            <a:spcBef>
              <a:spcPts val="0"/>
            </a:spcBef>
            <a:spcAft>
              <a:spcPts val="0"/>
            </a:spcAft>
            <a:buClrTx/>
            <a:buSzTx/>
            <a:buFontTx/>
            <a:buNone/>
            <a:tabLst/>
            <a:defRPr/>
          </a:pPr>
          <a:endParaRPr kumimoji="0" lang="fi-FI"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fi-FI" sz="1100" b="0" i="0" u="none" strike="noStrike" kern="0" cap="none" spc="0" normalizeH="0" baseline="0" noProof="0">
              <a:ln>
                <a:noFill/>
              </a:ln>
              <a:solidFill>
                <a:prstClr val="black"/>
              </a:solidFill>
              <a:effectLst/>
              <a:uLnTx/>
              <a:uFillTx/>
              <a:latin typeface="+mn-lt"/>
              <a:ea typeface="+mn-ea"/>
              <a:cs typeface="+mn-cs"/>
            </a:rPr>
            <a:t>Perinteisesti SKOLin tilastoissa tunnusluvut on jaettu kolmeen pääkategoriaan: teollisuuteen, talonrakentamiseen ja yhdyskuntaan. Näistä suurin toimiala oli vuonna 2023 talonrakentaminen, jonka liikevaihto oli arvion mukaan noin 881 miljoonaa euroa. Teollisuus nousi yhdyskuntasektorin ohi tilastossa arviolta 650 miljoonan euron liikevaihdolla. Yhdyskuntasektori oli liikevaihdon arviolta toimialoista pienin 622 miljoonan liikevaihdolla.   </a:t>
          </a:r>
        </a:p>
        <a:p>
          <a:pPr marL="0" marR="0" lvl="0" indent="0" defTabSz="914400" rtl="0" eaLnBrk="1" fontAlgn="base" latinLnBrk="0" hangingPunct="1">
            <a:lnSpc>
              <a:spcPct val="100000"/>
            </a:lnSpc>
            <a:spcBef>
              <a:spcPts val="0"/>
            </a:spcBef>
            <a:spcAft>
              <a:spcPts val="0"/>
            </a:spcAft>
            <a:buClrTx/>
            <a:buSzTx/>
            <a:buFontTx/>
            <a:buNone/>
            <a:tabLst/>
            <a:defRPr/>
          </a:pPr>
          <a:endParaRPr kumimoji="0" lang="fi-FI"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fi-FI" sz="1100" b="0" i="0" u="none" strike="noStrike" kern="0" cap="none" spc="0" normalizeH="0" baseline="0" noProof="0">
              <a:ln>
                <a:noFill/>
              </a:ln>
              <a:solidFill>
                <a:prstClr val="black"/>
              </a:solidFill>
              <a:effectLst/>
              <a:uLnTx/>
              <a:uFillTx/>
              <a:latin typeface="+mn-lt"/>
              <a:ea typeface="+mn-ea"/>
              <a:cs typeface="+mn-cs"/>
            </a:rPr>
            <a:t>Rakennetekniikka oli tyypillisesti kyselyn suurin toimiala, jonka jälkeen muina suurina toimialoina säilyivät tehdas- ja laitossuunnittelu, LVI-tekniikka, sähkö- ja teletekniikka (talo), prosessisuunnittelu sekä rakennuttaminen (talo). Näistä toimialoista muut pysyivät keskimäärin samoissa prosenttiyksiköissä, mutta rakennetekniikka laski lähemmäs kolme prosenttiyksikköä.  </a:t>
          </a:r>
        </a:p>
        <a:p>
          <a:pPr marL="0" marR="0" lvl="0" indent="0" defTabSz="914400" rtl="0" eaLnBrk="1" fontAlgn="base" latinLnBrk="0" hangingPunct="1">
            <a:lnSpc>
              <a:spcPct val="100000"/>
            </a:lnSpc>
            <a:spcBef>
              <a:spcPts val="0"/>
            </a:spcBef>
            <a:spcAft>
              <a:spcPts val="0"/>
            </a:spcAft>
            <a:buClrTx/>
            <a:buSzTx/>
            <a:buFontTx/>
            <a:buNone/>
            <a:tabLst/>
            <a:defRPr/>
          </a:pPr>
          <a:r>
            <a:rPr kumimoji="0" lang="fi-FI" sz="1100" b="0" i="0" u="none" strike="noStrike" kern="0" cap="none" spc="0" normalizeH="0" baseline="0" noProof="0">
              <a:ln>
                <a:noFill/>
              </a:ln>
              <a:solidFill>
                <a:prstClr val="black"/>
              </a:solidFill>
              <a:effectLst/>
              <a:uLnTx/>
              <a:uFillTx/>
              <a:latin typeface="+mn-lt"/>
              <a:ea typeface="+mn-ea"/>
              <a:cs typeface="+mn-cs"/>
            </a:rPr>
            <a:t>Selvästi suurimpana toimeksiantajaryhmänä säilyi teollisuus lähes 37 % osuudella. Kuntasektori työllisti SKOL-yrityksiä 17 % osuudella ja valtio 12 %:lla.  </a:t>
          </a:r>
        </a:p>
        <a:p>
          <a:pPr marL="0" marR="0" lvl="0" indent="0" defTabSz="914400" rtl="0" eaLnBrk="1" fontAlgn="base" latinLnBrk="0" hangingPunct="1">
            <a:lnSpc>
              <a:spcPct val="100000"/>
            </a:lnSpc>
            <a:spcBef>
              <a:spcPts val="0"/>
            </a:spcBef>
            <a:spcAft>
              <a:spcPts val="0"/>
            </a:spcAft>
            <a:buClrTx/>
            <a:buSzTx/>
            <a:buFontTx/>
            <a:buNone/>
            <a:tabLst/>
            <a:defRPr/>
          </a:pPr>
          <a:endParaRPr kumimoji="0" lang="fi-FI"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fi-FI" sz="1100" b="0" i="0" u="none" strike="noStrike" kern="0" cap="none" spc="0" normalizeH="0" baseline="0" noProof="0">
              <a:ln>
                <a:noFill/>
              </a:ln>
              <a:solidFill>
                <a:prstClr val="black"/>
              </a:solidFill>
              <a:effectLst/>
              <a:uLnTx/>
              <a:uFillTx/>
              <a:latin typeface="+mn-lt"/>
              <a:ea typeface="+mn-ea"/>
              <a:cs typeface="+mn-cs"/>
            </a:rPr>
            <a:t>Kyselyyn vastanneiden perusteella yli 100 miljoonan euron liikevaihtoon alan yrityksistä suuruusjärjestyksessä ylsivät: Sweco Finland Oy, Ramboll Finland, AFRY Finland Oy, Sitowise Group Oyj, Granlund konserni, A-Insinöörit -konserni sekä Rejlers Finland. </a:t>
          </a:r>
        </a:p>
        <a:p>
          <a:pPr marL="0" marR="0" lvl="0" indent="0" defTabSz="914400" rtl="0" eaLnBrk="1" fontAlgn="base" latinLnBrk="0" hangingPunct="1">
            <a:lnSpc>
              <a:spcPct val="100000"/>
            </a:lnSpc>
            <a:spcBef>
              <a:spcPts val="0"/>
            </a:spcBef>
            <a:spcAft>
              <a:spcPts val="0"/>
            </a:spcAft>
            <a:buClrTx/>
            <a:buSzTx/>
            <a:buFontTx/>
            <a:buNone/>
            <a:tabLst/>
            <a:defRPr/>
          </a:pPr>
          <a:endParaRPr kumimoji="0" lang="fi-FI"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fi-FI" sz="1100" b="0" i="0" u="none" strike="noStrike" kern="0" cap="none" spc="0" normalizeH="0" baseline="0" noProof="0">
              <a:ln>
                <a:noFill/>
              </a:ln>
              <a:solidFill>
                <a:prstClr val="black"/>
              </a:solidFill>
              <a:effectLst/>
              <a:uLnTx/>
              <a:uFillTx/>
              <a:latin typeface="+mn-lt"/>
              <a:ea typeface="+mn-ea"/>
              <a:cs typeface="+mn-cs"/>
            </a:rPr>
            <a:t>Kotimaan liikevaihdon suhteen viisi suurinta yritystä olivat Sweco Finland Oy, Ramboll Finland, AFRY Finland Oy, Sitowise Group Oyj sekä Granlund konserni. </a:t>
          </a:r>
        </a:p>
        <a:p>
          <a:pPr marL="0" marR="0" lvl="0" indent="0" defTabSz="914400" rtl="0" eaLnBrk="1" fontAlgn="base" latinLnBrk="0" hangingPunct="1">
            <a:lnSpc>
              <a:spcPct val="100000"/>
            </a:lnSpc>
            <a:spcBef>
              <a:spcPts val="0"/>
            </a:spcBef>
            <a:spcAft>
              <a:spcPts val="0"/>
            </a:spcAft>
            <a:buClrTx/>
            <a:buSzTx/>
            <a:buFontTx/>
            <a:buNone/>
            <a:tabLst/>
            <a:defRPr/>
          </a:pPr>
          <a:endParaRPr kumimoji="0" lang="fi-FI"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fi-FI" sz="1100" b="0" i="0" u="none" strike="noStrike" kern="0" cap="none" spc="0" normalizeH="0" baseline="0" noProof="0">
              <a:ln>
                <a:noFill/>
              </a:ln>
              <a:solidFill>
                <a:prstClr val="black"/>
              </a:solidFill>
              <a:effectLst/>
              <a:uLnTx/>
              <a:uFillTx/>
              <a:latin typeface="+mn-lt"/>
              <a:ea typeface="+mn-ea"/>
              <a:cs typeface="+mn-cs"/>
            </a:rPr>
            <a:t>Vientiliikevaihdolla suurimmat viisi yritystä olivat AFRY Finland Oy, Cyient Oy Ab, Deltamarin Oy, Elomatic Yhtiöt sekä Sweco Finland Oy. </a:t>
          </a:r>
        </a:p>
        <a:p>
          <a:pPr marL="0" marR="0" lvl="0" indent="0" defTabSz="914400" rtl="0" eaLnBrk="1" fontAlgn="base" latinLnBrk="0" hangingPunct="1">
            <a:lnSpc>
              <a:spcPct val="100000"/>
            </a:lnSpc>
            <a:spcBef>
              <a:spcPts val="0"/>
            </a:spcBef>
            <a:spcAft>
              <a:spcPts val="0"/>
            </a:spcAft>
            <a:buClrTx/>
            <a:buSzTx/>
            <a:buFontTx/>
            <a:buNone/>
            <a:tabLst/>
            <a:defRPr/>
          </a:pPr>
          <a:endParaRPr kumimoji="0" lang="fi-FI"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fi-FI" sz="1100" b="0" i="0" u="none" strike="noStrike" kern="0" cap="none" spc="0" normalizeH="0" baseline="0" noProof="0">
              <a:ln>
                <a:noFill/>
              </a:ln>
              <a:solidFill>
                <a:prstClr val="black"/>
              </a:solidFill>
              <a:effectLst/>
              <a:uLnTx/>
              <a:uFillTx/>
              <a:latin typeface="+mn-lt"/>
              <a:ea typeface="+mn-ea"/>
              <a:cs typeface="+mn-cs"/>
            </a:rPr>
            <a:t>Lisätiedot: </a:t>
          </a:r>
          <a:r>
            <a:rPr kumimoji="0" lang="fi-FI"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skolry@teknologiateollisuus.fi</a:t>
          </a:r>
          <a:r>
            <a:rPr kumimoji="0" lang="fi-FI" sz="1100" b="0" i="0" u="none" strike="noStrike" kern="0" cap="none" spc="0" normalizeH="0" baseline="0" noProof="0">
              <a:ln>
                <a:noFill/>
              </a:ln>
              <a:solidFill>
                <a:prstClr val="black"/>
              </a:solidFill>
              <a:effectLst/>
              <a:uLnTx/>
              <a:uFillTx/>
              <a:latin typeface="+mn-lt"/>
              <a:ea typeface="+mn-ea"/>
              <a:cs typeface="+mn-cs"/>
            </a:rPr>
            <a:t> </a:t>
          </a:r>
        </a:p>
        <a:p>
          <a:pPr>
            <a:spcAft>
              <a:spcPts val="0"/>
            </a:spcAft>
          </a:pPr>
          <a:endParaRPr lang="fi-FI" sz="1100">
            <a:effectLst/>
            <a:latin typeface="Calibri" panose="020F0502020204030204" pitchFamily="34" charset="0"/>
            <a:ea typeface="Calibri" panose="020F0502020204030204" pitchFamily="34" charset="0"/>
          </a:endParaRPr>
        </a:p>
        <a:p>
          <a:endParaRPr lang="fi-FI"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eknologiateollisuus.sharepoint.com/sites/skol-ry---toimisto/Jaetut%20asiakirjat/01_Tilastot_uusi_kansiorakenne/Liikevaihtotilasto/2024/Liikevaihtotilasto_2024_J&#196;SENILLE.xlsx" TargetMode="External"/><Relationship Id="rId1" Type="http://schemas.openxmlformats.org/officeDocument/2006/relationships/externalLinkPath" Target="https://teknologiateollisuus.sharepoint.com/sites/skol-ry---toimisto/Jaetut%20asiakirjat/01_Tilastot_uusi_kansiorakenne/Liikevaihtotilasto/2024/Liikevaihtotilasto_2024_J&#196;SENIL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Yleiskuva"/>
      <sheetName val="Toimialaluvut"/>
      <sheetName val="Lv. yrityskohtaiset"/>
      <sheetName val="Lv. toimialoittain"/>
      <sheetName val="Lv. yrityskohtaiset teol."/>
      <sheetName val="Lv. yrityskohtaiset tal.rak."/>
      <sheetName val="Lv. yrityskohtaiset, yhd."/>
      <sheetName val="Lv. yrityskohtaiset muut"/>
    </sheetNames>
    <sheetDataSet>
      <sheetData sheetId="0"/>
      <sheetData sheetId="1"/>
      <sheetData sheetId="2"/>
      <sheetData sheetId="3">
        <row r="47">
          <cell r="G47">
            <v>50484</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8BFCB8E-783F-4093-89E2-D59466712FE5}" name="Taulukko48" displayName="Taulukko48" ref="A18:K44" totalsRowCount="1" headerRowDxfId="87" dataDxfId="86">
  <autoFilter ref="A18:K43" xr:uid="{F8BFCB8E-783F-4093-89E2-D59466712FE5}"/>
  <sortState xmlns:xlrd2="http://schemas.microsoft.com/office/spreadsheetml/2017/richdata2" ref="A19:K43">
    <sortCondition descending="1" ref="B18:B43"/>
  </sortState>
  <tableColumns count="11">
    <tableColumn id="1" xr3:uid="{D812DC4A-D7BF-4DE6-BFDA-66D1E0501E7D}" name="Toimiala" dataDxfId="84" totalsRowDxfId="85"/>
    <tableColumn id="11" xr3:uid="{8072D43E-E54E-49EE-BBCF-E59312A010C9}" name="2023" totalsRowDxfId="83"/>
    <tableColumn id="10" xr3:uid="{5E552459-A7C6-4D36-A98F-5AC0B0E2A1DA}" name="2022" totalsRowDxfId="82"/>
    <tableColumn id="9" xr3:uid="{48F1BF9A-6B15-4C64-88F1-362D7404D7B1}" name="2021" dataDxfId="80" totalsRowDxfId="81"/>
    <tableColumn id="8" xr3:uid="{79029FD4-F959-4E94-A5F7-31CF1ED3DC17}" name="2020" dataDxfId="78" totalsRowDxfId="79"/>
    <tableColumn id="2" xr3:uid="{DCB33FBD-DE72-4D3A-AA9B-671A96C4DA18}" name="2019" dataDxfId="76" totalsRowDxfId="77"/>
    <tableColumn id="3" xr3:uid="{00AA692C-C2B1-4443-92E2-80B42F37FB54}" name="2018" dataDxfId="74" totalsRowDxfId="75"/>
    <tableColumn id="4" xr3:uid="{06BDA5DE-EA09-42C4-BDA0-C86B78539991}" name="2017" totalsRowDxfId="73"/>
    <tableColumn id="5" xr3:uid="{876A190C-D9F1-4237-B0BA-6E5A8E58E397}" name="2016" totalsRowDxfId="72"/>
    <tableColumn id="6" xr3:uid="{AEC9ED70-2524-450A-98E2-90C5937589AC}" name="2015" dataDxfId="70" totalsRowDxfId="71"/>
    <tableColumn id="7" xr3:uid="{013103AD-FA7B-40EB-82F4-2471ED0FD216}" name="2014" dataDxfId="68" totalsRowDxfId="69"/>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C28D34B-3ED9-46D8-A816-828B6FF094BE}" name="Taulukko59" displayName="Taulukko59" ref="A47:H59" totalsRowShown="0" headerRowDxfId="67" dataDxfId="66">
  <autoFilter ref="A47:H59" xr:uid="{6C28D34B-3ED9-46D8-A816-828B6FF094BE}"/>
  <tableColumns count="8">
    <tableColumn id="1" xr3:uid="{9B76BCA8-0073-4777-9B3E-E7BCBB03B6C6}" name="Vuosi" dataDxfId="65"/>
    <tableColumn id="2" xr3:uid="{4428D209-61A0-4164-B10A-48FFF5E013A4}" name="Teollisuus" dataDxfId="64"/>
    <tableColumn id="3" xr3:uid="{6918D479-91DF-4A82-A0F5-C12CA0649E9F}" name="Valtio" dataDxfId="63"/>
    <tableColumn id="4" xr3:uid="{C6FECDB8-94A7-461D-9D45-AE0A6CFF3A0E}" name="Kuntasektori" dataDxfId="62"/>
    <tableColumn id="5" xr3:uid="{63DB14F9-C6FF-4388-9470-7D3B18028747}" name="Rakennusliikkeet" dataDxfId="61"/>
    <tableColumn id="6" xr3:uid="{6F7A1DA9-8681-48EC-A9CD-E2250A016661}" name="Kauppa, pankit, vakuutusyhtiöt, sijoitusyhtiöt, jne." dataDxfId="60"/>
    <tableColumn id="7" xr3:uid="{5911E9A2-00F1-4239-9EC2-FA0B63F9C242}" name="Asunto- ja kiinteistöyhtiöt, pientalorakentajat" dataDxfId="59"/>
    <tableColumn id="8" xr3:uid="{719EC929-682E-4EBC-BACB-1C94C17C8F53}" name="Muut" dataDxfId="58"/>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04C5DA-F0D0-4904-B42E-3A140F870379}" name="Taulukko613" displayName="Taulukko613" ref="A62:I74" totalsRowShown="0" headerRowDxfId="57" dataDxfId="56">
  <autoFilter ref="A62:I74" xr:uid="{C004C5DA-F0D0-4904-B42E-3A140F870379}"/>
  <tableColumns count="9">
    <tableColumn id="1" xr3:uid="{2783ECA8-B15A-41A1-8B36-A9132F90AAF6}" name="Vuosi" dataDxfId="55"/>
    <tableColumn id="2" xr3:uid="{7B1FC9E3-6E1C-497A-8364-C85271323667}" name="Aikapalkkio kustannusten mukaan" dataDxfId="54"/>
    <tableColumn id="3" xr3:uid="{48152A27-7CA0-401A-B658-3D14FFB0B270}" name="Aikapalkkio henkilöryhmittäin (E…07)" dataDxfId="53"/>
    <tableColumn id="4" xr3:uid="{9C12650A-92E4-4183-8F2A-E45573DD614F}" name="Aikapalkkio kattohinta" dataDxfId="52"/>
    <tableColumn id="5" xr3:uid="{4555BB66-A3F8-4130-94DF-FE42A9292FDB}" name="Aikapalkkio yhteensä" dataDxfId="51"/>
    <tableColumn id="6" xr3:uid="{5ACE080C-2558-477B-AC28-40662F9E520A}" name="Kiinteä kokonaispalkkio" dataDxfId="50"/>
    <tableColumn id="7" xr3:uid="{2ED09CFD-9F81-4D8C-BF4E-B871E832E200}" name="Tavoitehinta/-palkkio" dataDxfId="49"/>
    <tableColumn id="8" xr3:uid="{7F98E346-FFAD-4A38-A457-6447C5BE7137}" name="Kokonaispalkkio" dataDxfId="48"/>
    <tableColumn id="9" xr3:uid="{EB427D75-3475-4FFD-AFC1-C6F00E9FCCAA}" name="Muu palkkioperuste esim. yksikköpalkkio" dataDxfId="47"/>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4FC678-9C07-4B03-9F91-1E17A76BD08F}" name="Taulukko714" displayName="Taulukko714" ref="A78:F88" totalsRowShown="0" headerRowDxfId="46" dataDxfId="45">
  <autoFilter ref="A78:F88" xr:uid="{2D4FC678-9C07-4B03-9F91-1E17A76BD08F}"/>
  <tableColumns count="6">
    <tableColumn id="1" xr3:uid="{A7F7D151-D7EC-4614-A03F-E17CD93EFCB3}" name="Vuosi" dataDxfId="44"/>
    <tableColumn id="2" xr3:uid="{114863BD-9304-40E6-8D3C-3DD377424CE9}" name="Hintakilpailu" dataDxfId="43"/>
    <tableColumn id="3" xr3:uid="{022D3D2C-C57C-4625-AB07-4DE4DAEBBF99}" name="Tarjouskilpailu arviointikriteereillä, laatu, tms." dataDxfId="42"/>
    <tableColumn id="4" xr3:uid="{DAAEA9C8-3797-4032-B5EE-E9C5E4A5EC6D}" name="Suora neuvottelutilaus" dataDxfId="41"/>
    <tableColumn id="5" xr3:uid="{A80CE7B9-CB30-42B2-99F8-6F38125169BF}" name="Vuosi-/kumppanuus-/puitesopimus" dataDxfId="40"/>
    <tableColumn id="6" xr3:uid="{F5F9DEFE-ED4E-466C-8750-22AC360CD2AD}" name="Muu tapa" dataDxfId="39"/>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CFE759D-2969-42F9-A957-49D566740E0B}" name="Taulukko815" displayName="Taulukko815" ref="A97:G107" totalsRowShown="0" headerRowDxfId="38" dataDxfId="37">
  <autoFilter ref="A97:G107" xr:uid="{1CFE759D-2969-42F9-A957-49D566740E0B}"/>
  <tableColumns count="7">
    <tableColumn id="1" xr3:uid="{89AC7052-154E-4A65-AE0F-CEEEDF92DB66}" name="Vuosi" dataDxfId="36"/>
    <tableColumn id="2" xr3:uid="{8E84688F-06E6-47C4-97DA-9310C4B5BCC4}" name="EU-maat" dataDxfId="35"/>
    <tableColumn id="3" xr3:uid="{36774DA3-B26B-402C-B6E5-D3A7F161351F}" name="Muu Eurooppa" dataDxfId="34"/>
    <tableColumn id="4" xr3:uid="{E44E6584-4798-4270-B4C9-4AD68F0D723D}" name="Pohjois-Amerikka" dataDxfId="33"/>
    <tableColumn id="5" xr3:uid="{58592606-CC08-4A3F-8952-0196D480B5D7}" name="Afrikka ja Lähi-Itä" dataDxfId="32"/>
    <tableColumn id="6" xr3:uid="{3D0DE970-6EE4-4F7D-9303-F49CAC4BEF7D}" name="Keski- ja Etelä-Amerikka" dataDxfId="31"/>
    <tableColumn id="7" xr3:uid="{0AE6D2E4-8E05-4BF1-9A20-BB90E1079491}" name="Kauko-Itä ja Oseania" dataDxfId="30"/>
  </tableColumns>
  <tableStyleInfo name="TableStyleLight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7F02459-E103-4444-9EF7-99368075E3FD}" name="Taulukko916" displayName="Taulukko916" ref="A110:K113" totalsRowShown="0" headerRowDxfId="29">
  <autoFilter ref="A110:K113" xr:uid="{87F02459-E103-4444-9EF7-99368075E3FD}"/>
  <tableColumns count="11">
    <tableColumn id="1" xr3:uid="{5BC18D66-CB11-4D7B-A743-0681D0850EFA}" name="Vuosi" dataDxfId="28"/>
    <tableColumn id="11" xr3:uid="{3126369A-FBBB-44A9-8F1F-7A4226F31CF9}" name="2023" dataDxfId="27"/>
    <tableColumn id="10" xr3:uid="{01586F3F-28A2-40E2-A063-E3B2B0F9E7B0}" name="2022" dataDxfId="26"/>
    <tableColumn id="9" xr3:uid="{CA2162BB-EE03-45E8-B6A5-B88685501C60}" name="2021" dataDxfId="25"/>
    <tableColumn id="8" xr3:uid="{F931A997-848D-45F1-9CF3-69A84D3AB0CC}" name="2020" dataDxfId="24"/>
    <tableColumn id="2" xr3:uid="{0B78669E-D1DC-496D-BC28-00CCD05AC850}" name="2019" dataDxfId="23"/>
    <tableColumn id="3" xr3:uid="{5F1A3E4B-5382-4AE1-8A99-92EC02D14841}" name="2018" dataDxfId="22"/>
    <tableColumn id="4" xr3:uid="{EDE328D3-F651-4A2B-B342-2980674A7112}" name="2017" dataDxfId="21"/>
    <tableColumn id="5" xr3:uid="{C772AA7F-B5EA-492B-9D55-AB04AA470374}" name="2016" dataDxfId="20"/>
    <tableColumn id="6" xr3:uid="{BE7E9733-FB0B-489A-A0E4-14B54FCCFAA6}" name="2015" dataDxfId="19"/>
    <tableColumn id="7" xr3:uid="{D8FA27B6-CE56-452D-A563-682C3CA7595E}" name="2014" dataDxfId="18"/>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017BD75-4863-46E7-B3EB-217FA2E03DB6}" name="Taulukko101217" displayName="Taulukko101217" ref="A90:E93" totalsRowShown="0" headerRowDxfId="17" dataDxfId="16">
  <autoFilter ref="A90:E93" xr:uid="{E017BD75-4863-46E7-B3EB-217FA2E03DB6}"/>
  <tableColumns count="5">
    <tableColumn id="1" xr3:uid="{BAF762B0-43A4-4A91-9F3F-6FA9C56E6180}" name="Investointityyppi"/>
    <tableColumn id="2" xr3:uid="{8999101C-819C-4012-B75B-6F1183E893DD}" name="Talonrakennus" dataDxfId="15"/>
    <tableColumn id="3" xr3:uid="{4EB8E0F2-F627-4641-BADF-41299815D56E}" name="Yhdyskunta" dataDxfId="14"/>
    <tableColumn id="4" xr3:uid="{49745646-89CE-4A90-ADA6-80CADAAFF60B}" name="Teollisuus" dataDxfId="13"/>
    <tableColumn id="5" xr3:uid="{F8D1DD18-2E9C-4B76-BF43-7136684506FF}" name="Kaikki" dataDxfId="12"/>
  </tableColumns>
  <tableStyleInfo name="TableStyleLight2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529E7C7-A186-4910-8AFA-B1020E66887E}" name="Taulukko1124" displayName="Taulukko1124" ref="A3:C16" totalsRowShown="0" headerRowDxfId="11" dataDxfId="10" tableBorderDxfId="9">
  <autoFilter ref="A3:C16" xr:uid="{1529E7C7-A186-4910-8AFA-B1020E66887E}"/>
  <sortState xmlns:xlrd2="http://schemas.microsoft.com/office/spreadsheetml/2017/richdata2" ref="A4:C16">
    <sortCondition descending="1" ref="B4:B16"/>
  </sortState>
  <tableColumns count="3">
    <tableColumn id="1" xr3:uid="{D4771572-F131-41DE-BCB1-367A28B7DB1C}" name="Toimiala" dataDxfId="8"/>
    <tableColumn id="2" xr3:uid="{AA5E40A5-01D7-4718-85F5-81FAF72D3E6F}" name="Liikevaihto" dataDxfId="7"/>
    <tableColumn id="3" xr3:uid="{C72D7F8A-D4C2-4458-B788-346E0DBE1BE0}" name="%-osuus " dataDxfId="6"/>
  </tableColumns>
  <tableStyleInfo name="TableStyleLight2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D1D3A36-C2BA-4388-8E06-5D50CFD4CFA3}" name="Taulukko1225" displayName="Taulukko1225" ref="F3:H16" totalsRowShown="0" headerRowDxfId="5" dataDxfId="4" tableBorderDxfId="3">
  <autoFilter ref="F3:H16" xr:uid="{0D1D3A36-C2BA-4388-8E06-5D50CFD4CFA3}"/>
  <tableColumns count="3">
    <tableColumn id="1" xr3:uid="{67718B3A-40F5-4168-8708-5930F45E1FDA}" name="Toimiala" dataDxfId="2" dataCellStyle="Normal 2"/>
    <tableColumn id="2" xr3:uid="{89253317-760B-4DFE-87A7-2EACB8BEC6FF}" name="Liikevaihto" dataDxfId="1"/>
    <tableColumn id="3" xr3:uid="{9EA29CF2-61CB-441C-9556-18DD2E45AC99}" name="%-osuus" dataDxfId="0"/>
  </tableColumns>
  <tableStyleInfo name="TableStyleLight2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100" workbookViewId="0">
      <selection activeCell="G46" sqref="G46"/>
    </sheetView>
  </sheetViews>
  <sheetFormatPr defaultRowHeight="14.5" x14ac:dyDescent="0.3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1BE0F-B890-417F-AC83-952E4ECA5280}">
  <sheetPr>
    <pageSetUpPr fitToPage="1"/>
  </sheetPr>
  <dimension ref="A1:R113"/>
  <sheetViews>
    <sheetView tabSelected="1" zoomScale="70" zoomScaleNormal="70" workbookViewId="0">
      <selection activeCell="N11" sqref="N11"/>
    </sheetView>
  </sheetViews>
  <sheetFormatPr defaultColWidth="8.7265625" defaultRowHeight="14.5" x14ac:dyDescent="0.35"/>
  <cols>
    <col min="1" max="1" width="36.54296875" customWidth="1"/>
    <col min="2" max="8" width="21.7265625" customWidth="1"/>
    <col min="9" max="9" width="21.81640625" customWidth="1"/>
    <col min="12" max="12" width="11.54296875" customWidth="1"/>
    <col min="19" max="19" width="13.453125" bestFit="1" customWidth="1"/>
  </cols>
  <sheetData>
    <row r="1" spans="1:18" ht="26" x14ac:dyDescent="0.6">
      <c r="A1" s="80" t="s">
        <v>107</v>
      </c>
      <c r="B1" s="80"/>
      <c r="C1" s="80"/>
      <c r="D1" s="80"/>
    </row>
    <row r="2" spans="1:18" x14ac:dyDescent="0.35">
      <c r="A2" s="3"/>
    </row>
    <row r="3" spans="1:18" ht="15" thickBot="1" x14ac:dyDescent="0.4">
      <c r="D3" s="10"/>
      <c r="E3" s="10"/>
      <c r="F3" s="10"/>
      <c r="G3" s="10"/>
      <c r="H3" s="10"/>
      <c r="I3" s="10"/>
    </row>
    <row r="4" spans="1:18" ht="15" customHeight="1" x14ac:dyDescent="0.35">
      <c r="A4" s="11"/>
      <c r="B4" s="12"/>
      <c r="C4" s="13"/>
      <c r="E4" s="10"/>
      <c r="F4" s="10"/>
    </row>
    <row r="5" spans="1:18" ht="16" thickBot="1" x14ac:dyDescent="0.4">
      <c r="A5" s="14" t="s">
        <v>41</v>
      </c>
      <c r="B5" s="15">
        <v>2023</v>
      </c>
      <c r="C5" s="15">
        <v>2022</v>
      </c>
      <c r="F5" s="3"/>
      <c r="H5" s="16"/>
    </row>
    <row r="6" spans="1:18" ht="26" x14ac:dyDescent="0.6">
      <c r="A6" s="17" t="s">
        <v>40</v>
      </c>
      <c r="B6" s="18">
        <v>2153674</v>
      </c>
      <c r="C6" s="18">
        <v>2154124.98</v>
      </c>
      <c r="E6" s="19"/>
      <c r="H6" s="16"/>
    </row>
    <row r="7" spans="1:18" x14ac:dyDescent="0.35">
      <c r="A7" s="20" t="s">
        <v>28</v>
      </c>
      <c r="B7" s="21">
        <v>650307</v>
      </c>
      <c r="C7" s="21">
        <f>C6*26.0385851333054%</f>
        <v>560903.66679509787</v>
      </c>
      <c r="H7" s="16"/>
    </row>
    <row r="8" spans="1:18" x14ac:dyDescent="0.35">
      <c r="A8" s="22" t="s">
        <v>4</v>
      </c>
      <c r="B8" s="23">
        <v>881466</v>
      </c>
      <c r="C8" s="23">
        <f>C6*47.0913106494717%</f>
        <v>1014405.6861096702</v>
      </c>
      <c r="D8" s="5"/>
      <c r="E8" s="5"/>
      <c r="H8" s="24"/>
    </row>
    <row r="9" spans="1:18" x14ac:dyDescent="0.35">
      <c r="A9" s="20" t="s">
        <v>17</v>
      </c>
      <c r="B9" s="21">
        <v>622226</v>
      </c>
      <c r="C9" s="21">
        <f>C6*26.8701042172229%</f>
        <v>578815.62709523202</v>
      </c>
      <c r="F9" s="10"/>
    </row>
    <row r="10" spans="1:18" x14ac:dyDescent="0.35">
      <c r="A10" s="22"/>
      <c r="B10" s="23"/>
      <c r="C10" s="23"/>
      <c r="E10" s="10"/>
      <c r="F10" s="10"/>
    </row>
    <row r="11" spans="1:18" ht="16" thickBot="1" x14ac:dyDescent="0.4">
      <c r="A11" s="14" t="s">
        <v>42</v>
      </c>
      <c r="B11" s="25"/>
      <c r="C11" s="25"/>
      <c r="E11" s="10"/>
      <c r="F11" s="10"/>
    </row>
    <row r="12" spans="1:18" x14ac:dyDescent="0.35">
      <c r="A12" s="17" t="s">
        <v>43</v>
      </c>
      <c r="B12" s="26">
        <v>18594</v>
      </c>
      <c r="C12" s="26">
        <v>19855</v>
      </c>
      <c r="E12" s="10"/>
    </row>
    <row r="13" spans="1:18" x14ac:dyDescent="0.35">
      <c r="A13" s="20" t="s">
        <v>44</v>
      </c>
      <c r="B13" s="21">
        <v>111</v>
      </c>
      <c r="C13" s="21">
        <v>105</v>
      </c>
      <c r="E13" s="10"/>
      <c r="F13" s="10"/>
    </row>
    <row r="14" spans="1:18" ht="15" thickBot="1" x14ac:dyDescent="0.4">
      <c r="A14" s="27" t="s">
        <v>45</v>
      </c>
      <c r="B14" s="28">
        <v>1931821</v>
      </c>
      <c r="C14" s="28">
        <v>1936877.46</v>
      </c>
      <c r="D14" s="10"/>
      <c r="F14" s="10"/>
      <c r="I14" s="10"/>
      <c r="O14" s="10"/>
    </row>
    <row r="15" spans="1:18" x14ac:dyDescent="0.35">
      <c r="B15" s="3"/>
      <c r="C15" s="29"/>
      <c r="D15" s="10"/>
      <c r="E15" s="10"/>
      <c r="F15" s="10"/>
      <c r="I15" s="10"/>
      <c r="O15" s="10"/>
    </row>
    <row r="16" spans="1:18" x14ac:dyDescent="0.35">
      <c r="A16" s="3"/>
      <c r="B16" s="10"/>
      <c r="C16" s="10"/>
      <c r="D16" s="10"/>
      <c r="E16" s="10"/>
      <c r="F16" s="10"/>
      <c r="G16" s="10"/>
      <c r="N16" s="10"/>
      <c r="Q16" s="10"/>
      <c r="R16" s="10"/>
    </row>
    <row r="17" spans="1:18" ht="21" x14ac:dyDescent="0.5">
      <c r="A17" s="79" t="s">
        <v>46</v>
      </c>
      <c r="B17" s="79"/>
      <c r="C17" s="79"/>
      <c r="D17" s="79"/>
      <c r="E17" s="79"/>
      <c r="F17" s="79"/>
      <c r="G17" s="79"/>
      <c r="N17" s="10"/>
      <c r="Q17" s="10"/>
      <c r="R17" s="31"/>
    </row>
    <row r="18" spans="1:18" x14ac:dyDescent="0.35">
      <c r="A18" s="3" t="s">
        <v>0</v>
      </c>
      <c r="B18" s="3" t="s">
        <v>108</v>
      </c>
      <c r="C18" s="3" t="s">
        <v>47</v>
      </c>
      <c r="D18" s="3" t="s">
        <v>48</v>
      </c>
      <c r="E18" s="3" t="s">
        <v>49</v>
      </c>
      <c r="F18" s="29" t="s">
        <v>50</v>
      </c>
      <c r="G18" s="29" t="s">
        <v>51</v>
      </c>
      <c r="H18" s="29" t="s">
        <v>52</v>
      </c>
      <c r="I18" s="29" t="s">
        <v>53</v>
      </c>
      <c r="J18" s="29" t="s">
        <v>54</v>
      </c>
      <c r="K18" s="29" t="s">
        <v>55</v>
      </c>
      <c r="Q18" s="10"/>
      <c r="R18" s="31"/>
    </row>
    <row r="19" spans="1:18" x14ac:dyDescent="0.35">
      <c r="A19" t="s">
        <v>5</v>
      </c>
      <c r="B19" s="1">
        <v>9.7584657467520902E-2</v>
      </c>
      <c r="C19" s="2">
        <v>0.13177927652396737</v>
      </c>
      <c r="D19" s="1">
        <v>9.9334304947003599E-2</v>
      </c>
      <c r="E19" s="2">
        <v>0.12550151360719508</v>
      </c>
      <c r="F19" s="30">
        <v>0.11</v>
      </c>
      <c r="G19" s="30">
        <v>0.11</v>
      </c>
      <c r="H19" s="30">
        <v>0.13300000000000001</v>
      </c>
      <c r="I19" s="30">
        <v>0.13</v>
      </c>
      <c r="J19" s="30">
        <v>0.14000000000000001</v>
      </c>
      <c r="K19" s="30">
        <v>0.14000000000000001</v>
      </c>
      <c r="Q19" s="10"/>
      <c r="R19" s="31"/>
    </row>
    <row r="20" spans="1:18" x14ac:dyDescent="0.35">
      <c r="A20" t="s">
        <v>30</v>
      </c>
      <c r="B20" s="8">
        <v>8.2165951242325133E-2</v>
      </c>
      <c r="C20" s="2">
        <v>7.6126101824235945E-2</v>
      </c>
      <c r="D20" s="1">
        <v>4.665866818565375E-2</v>
      </c>
      <c r="E20" s="2">
        <v>4.0721059817705449E-2</v>
      </c>
      <c r="F20" s="30">
        <v>0.04</v>
      </c>
      <c r="G20" s="30">
        <v>2.6599999999999999E-2</v>
      </c>
      <c r="H20" s="30">
        <v>2.5999999999999999E-2</v>
      </c>
      <c r="I20" s="30">
        <v>0.05</v>
      </c>
      <c r="J20" s="30">
        <v>0.06</v>
      </c>
      <c r="K20" s="30">
        <v>7.0000000000000007E-2</v>
      </c>
      <c r="Q20" s="10"/>
      <c r="R20" s="31"/>
    </row>
    <row r="21" spans="1:18" x14ac:dyDescent="0.35">
      <c r="A21" t="s">
        <v>6</v>
      </c>
      <c r="B21" s="8">
        <v>7.6023471359383976E-2</v>
      </c>
      <c r="C21" s="2">
        <v>7.7738352725044424E-2</v>
      </c>
      <c r="D21" s="1">
        <v>6.2530427597967161E-2</v>
      </c>
      <c r="E21" s="2">
        <v>7.7375930655285668E-2</v>
      </c>
      <c r="F21" s="30">
        <v>0.08</v>
      </c>
      <c r="G21" s="30">
        <v>0.06</v>
      </c>
      <c r="H21" s="30">
        <v>7.2999999999999995E-2</v>
      </c>
      <c r="I21" s="30">
        <v>7.0000000000000007E-2</v>
      </c>
      <c r="J21" s="30">
        <v>0.06</v>
      </c>
      <c r="K21" s="30">
        <v>0.06</v>
      </c>
      <c r="Q21" s="10"/>
      <c r="R21" s="31"/>
    </row>
    <row r="22" spans="1:18" x14ac:dyDescent="0.35">
      <c r="A22" t="s">
        <v>56</v>
      </c>
      <c r="B22" s="8">
        <v>6.1774576234957142E-2</v>
      </c>
      <c r="C22" s="2">
        <v>5.894832286221123E-2</v>
      </c>
      <c r="D22" s="1">
        <v>4.1435856683362075E-2</v>
      </c>
      <c r="E22" s="2">
        <v>5.1632519841042612E-2</v>
      </c>
      <c r="F22" s="30">
        <v>0.05</v>
      </c>
      <c r="G22" s="30">
        <v>0.06</v>
      </c>
      <c r="H22" s="30">
        <v>4.9000000000000002E-2</v>
      </c>
      <c r="I22" s="30">
        <v>0.04</v>
      </c>
      <c r="J22" s="30">
        <v>0.06</v>
      </c>
      <c r="K22" s="30">
        <v>0.05</v>
      </c>
      <c r="Q22" s="10"/>
      <c r="R22" s="31"/>
    </row>
    <row r="23" spans="1:18" x14ac:dyDescent="0.35">
      <c r="A23" t="s">
        <v>29</v>
      </c>
      <c r="B23" s="8">
        <v>5.9597535753404339E-2</v>
      </c>
      <c r="C23" s="85">
        <v>4.8416794188382691E-2</v>
      </c>
      <c r="D23" s="1">
        <v>8.4223591173112275E-2</v>
      </c>
      <c r="E23" s="2">
        <v>0.10859224987307077</v>
      </c>
      <c r="F23" s="32">
        <v>0.12</v>
      </c>
      <c r="G23" s="32">
        <v>0.13</v>
      </c>
      <c r="H23" s="30">
        <v>0.14699999999999999</v>
      </c>
      <c r="I23" s="30">
        <v>0.13</v>
      </c>
      <c r="J23" s="30">
        <v>0.14000000000000001</v>
      </c>
      <c r="K23" s="30">
        <v>0.14000000000000001</v>
      </c>
      <c r="Q23" s="10"/>
      <c r="R23" s="31"/>
    </row>
    <row r="24" spans="1:18" x14ac:dyDescent="0.35">
      <c r="A24" t="s">
        <v>57</v>
      </c>
      <c r="B24" s="8">
        <v>5.8050742337769676E-2</v>
      </c>
      <c r="C24" s="2">
        <v>5.7139556960746317E-2</v>
      </c>
      <c r="D24" s="1">
        <v>4.5325932927614783E-2</v>
      </c>
      <c r="E24" s="2">
        <v>5.2920262994817217E-2</v>
      </c>
      <c r="F24" s="30">
        <v>0.06</v>
      </c>
      <c r="G24" s="30">
        <v>0.04</v>
      </c>
      <c r="H24" s="30">
        <v>5.2999999999999999E-2</v>
      </c>
      <c r="I24" s="30">
        <v>0.05</v>
      </c>
      <c r="J24" s="30">
        <v>0.06</v>
      </c>
      <c r="K24" s="30">
        <v>0.06</v>
      </c>
      <c r="Q24" s="10"/>
      <c r="R24" s="31"/>
    </row>
    <row r="25" spans="1:18" x14ac:dyDescent="0.35">
      <c r="A25" t="s">
        <v>18</v>
      </c>
      <c r="B25" s="8">
        <v>4.7600818479128976E-2</v>
      </c>
      <c r="C25" s="2">
        <v>4.820783171623589E-2</v>
      </c>
      <c r="D25" s="1">
        <v>4.2960017424892659E-2</v>
      </c>
      <c r="E25" s="2">
        <v>5.1632519841042612E-2</v>
      </c>
      <c r="F25" s="30">
        <v>0.04</v>
      </c>
      <c r="G25" s="30">
        <v>3.17437905062075E-2</v>
      </c>
      <c r="H25" s="30">
        <v>3.2000000000000001E-2</v>
      </c>
      <c r="I25" s="30">
        <v>0.04</v>
      </c>
      <c r="J25" s="30">
        <v>0.04</v>
      </c>
      <c r="K25" s="30">
        <v>0.04</v>
      </c>
      <c r="Q25" s="10"/>
      <c r="R25" s="31"/>
    </row>
    <row r="26" spans="1:18" x14ac:dyDescent="0.35">
      <c r="A26" t="s">
        <v>32</v>
      </c>
      <c r="B26" s="8">
        <v>4.7083277466108839E-2</v>
      </c>
      <c r="C26" s="2">
        <v>3.6983201037172037E-2</v>
      </c>
      <c r="D26" s="1">
        <v>3.1587274240803945E-2</v>
      </c>
      <c r="E26" s="2">
        <v>3.0937011290657117E-2</v>
      </c>
      <c r="F26" s="30">
        <v>0.03</v>
      </c>
      <c r="G26" s="30">
        <v>0.03</v>
      </c>
      <c r="H26" s="30">
        <v>2.8000000000000001E-2</v>
      </c>
      <c r="I26" s="30">
        <v>0.03</v>
      </c>
      <c r="J26" s="30">
        <v>0.05</v>
      </c>
      <c r="K26" s="30">
        <v>0.06</v>
      </c>
      <c r="Q26" s="10"/>
      <c r="R26" s="31"/>
    </row>
    <row r="27" spans="1:18" x14ac:dyDescent="0.35">
      <c r="A27" t="s">
        <v>58</v>
      </c>
      <c r="B27" s="8">
        <v>3.8077804745183921E-2</v>
      </c>
      <c r="C27" s="2">
        <v>3.4428303379232132E-2</v>
      </c>
      <c r="D27" s="1">
        <v>2.177335533174295E-2</v>
      </c>
      <c r="E27" s="2">
        <v>2.5672788536540984E-2</v>
      </c>
      <c r="F27" s="30">
        <v>0.02</v>
      </c>
      <c r="G27" s="30">
        <v>0.02</v>
      </c>
      <c r="H27" s="30">
        <v>3.3000000000000002E-2</v>
      </c>
      <c r="I27" s="30">
        <v>0.04</v>
      </c>
      <c r="J27" s="30">
        <v>0.05</v>
      </c>
      <c r="K27" s="30">
        <v>0.05</v>
      </c>
      <c r="Q27" s="10"/>
      <c r="R27" s="31"/>
    </row>
    <row r="28" spans="1:18" x14ac:dyDescent="0.35">
      <c r="A28" t="s">
        <v>59</v>
      </c>
      <c r="B28" s="8">
        <v>3.213158885090997E-2</v>
      </c>
      <c r="C28" s="2">
        <v>2.6872826440703663E-2</v>
      </c>
      <c r="D28" s="1">
        <v>2.0261611378330737E-2</v>
      </c>
      <c r="E28" s="2">
        <v>2.445312271352423E-2</v>
      </c>
      <c r="F28" s="30">
        <v>0.02</v>
      </c>
      <c r="G28" s="30">
        <v>0.03</v>
      </c>
      <c r="H28" s="30">
        <v>2.5000000000000001E-2</v>
      </c>
      <c r="I28" s="30">
        <v>0.03</v>
      </c>
      <c r="J28" s="30">
        <v>0.04</v>
      </c>
      <c r="K28" s="30">
        <v>0.04</v>
      </c>
      <c r="Q28" s="10"/>
      <c r="R28" s="31"/>
    </row>
    <row r="29" spans="1:18" x14ac:dyDescent="0.35">
      <c r="A29" t="s">
        <v>20</v>
      </c>
      <c r="B29" s="8">
        <v>3.08976518924577E-2</v>
      </c>
      <c r="C29" s="2">
        <v>2.9250326954615612E-2</v>
      </c>
      <c r="D29" s="1">
        <v>2.8632596034802189E-2</v>
      </c>
      <c r="E29" s="2">
        <v>2.9413860544542297E-2</v>
      </c>
      <c r="F29" s="30"/>
      <c r="G29" s="30"/>
      <c r="H29" s="30"/>
      <c r="I29" s="30"/>
      <c r="Q29" s="10"/>
      <c r="R29" s="31"/>
    </row>
    <row r="30" spans="1:18" x14ac:dyDescent="0.35">
      <c r="A30" t="s">
        <v>11</v>
      </c>
      <c r="B30" s="8">
        <v>2.8798987459184539E-2</v>
      </c>
      <c r="C30" s="2">
        <v>2.8023698303917016E-2</v>
      </c>
      <c r="D30" s="1">
        <v>2.1486734472677117E-2</v>
      </c>
      <c r="E30" s="2">
        <v>0.02</v>
      </c>
      <c r="F30" s="30"/>
      <c r="G30" s="30"/>
      <c r="H30" s="30"/>
      <c r="I30" s="30"/>
      <c r="J30" s="30"/>
      <c r="K30" s="30"/>
      <c r="Q30" s="10"/>
      <c r="R30" s="31"/>
    </row>
    <row r="31" spans="1:18" x14ac:dyDescent="0.35">
      <c r="A31" t="s">
        <v>60</v>
      </c>
      <c r="B31" s="8">
        <v>2.5895187257220474E-2</v>
      </c>
      <c r="C31" s="2">
        <v>2.0326808695416088E-2</v>
      </c>
      <c r="D31" s="1">
        <v>2.1830265610618838E-2</v>
      </c>
      <c r="E31" s="1">
        <v>0.02</v>
      </c>
      <c r="F31" s="30">
        <v>0.03</v>
      </c>
      <c r="G31" s="30">
        <v>3.0630167160143825E-2</v>
      </c>
      <c r="H31" s="30">
        <v>3.7999999999999999E-2</v>
      </c>
      <c r="I31" s="30"/>
      <c r="J31" s="30"/>
      <c r="K31" s="30"/>
    </row>
    <row r="32" spans="1:18" x14ac:dyDescent="0.35">
      <c r="A32" t="s">
        <v>31</v>
      </c>
      <c r="B32" s="8">
        <v>2.4489051953244433E-2</v>
      </c>
      <c r="C32" s="8">
        <v>1.5823067679418251E-2</v>
      </c>
      <c r="D32" s="1">
        <v>1.4536954689588058E-2</v>
      </c>
      <c r="E32" s="2">
        <v>2.4794145604049519E-2</v>
      </c>
      <c r="F32" s="30">
        <v>0.04</v>
      </c>
      <c r="G32" s="30">
        <v>1.647781931184953E-2</v>
      </c>
      <c r="H32" s="30">
        <v>4.2000000000000003E-2</v>
      </c>
      <c r="I32" s="30"/>
    </row>
    <row r="33" spans="1:18" x14ac:dyDescent="0.35">
      <c r="A33" s="33" t="s">
        <v>12</v>
      </c>
      <c r="B33" s="8">
        <v>2.3328857478014223E-2</v>
      </c>
      <c r="C33" s="8">
        <v>2.0135522807015842E-2</v>
      </c>
      <c r="D33" s="30"/>
      <c r="E33" s="33"/>
      <c r="F33" s="30"/>
      <c r="G33" s="30"/>
      <c r="J33" s="30"/>
      <c r="K33" s="30"/>
    </row>
    <row r="34" spans="1:18" x14ac:dyDescent="0.35">
      <c r="A34" t="s">
        <v>10</v>
      </c>
      <c r="B34" s="8">
        <v>2.3212265009499047E-2</v>
      </c>
      <c r="C34" s="2">
        <v>2.8677731902539635E-2</v>
      </c>
      <c r="D34" s="1">
        <v>2.4276890236110401E-2</v>
      </c>
      <c r="E34" s="2">
        <v>0.03</v>
      </c>
      <c r="F34" s="30"/>
      <c r="G34" s="30"/>
      <c r="H34" s="30"/>
      <c r="I34" s="30"/>
    </row>
    <row r="35" spans="1:18" x14ac:dyDescent="0.35">
      <c r="A35" s="33" t="s">
        <v>23</v>
      </c>
      <c r="B35" s="8">
        <v>2.2834634958697118E-2</v>
      </c>
      <c r="C35" s="8">
        <v>2.2668956041834921E-2</v>
      </c>
      <c r="D35" s="30"/>
      <c r="E35" s="32"/>
      <c r="F35" s="30"/>
      <c r="G35" s="30"/>
      <c r="H35" s="30"/>
      <c r="I35" s="30"/>
      <c r="J35" s="30"/>
      <c r="K35" s="30"/>
      <c r="Q35" s="10"/>
      <c r="R35" s="31"/>
    </row>
    <row r="36" spans="1:18" x14ac:dyDescent="0.35">
      <c r="A36" s="33" t="s">
        <v>19</v>
      </c>
      <c r="B36" s="8">
        <v>2.1726358771866756E-2</v>
      </c>
      <c r="C36" s="8">
        <v>2.0528195488814363E-2</v>
      </c>
      <c r="D36" s="30">
        <v>1.5497703670247357E-2</v>
      </c>
      <c r="E36" s="30">
        <v>0.02</v>
      </c>
      <c r="F36" s="30">
        <v>0.02</v>
      </c>
      <c r="G36" s="30">
        <v>2.8469836093551727E-2</v>
      </c>
    </row>
    <row r="37" spans="1:18" x14ac:dyDescent="0.35">
      <c r="A37" s="33" t="s">
        <v>27</v>
      </c>
      <c r="B37" s="8">
        <v>1.570889192461131E-2</v>
      </c>
      <c r="C37" s="8">
        <v>2.3672733476014424E-2</v>
      </c>
      <c r="D37" s="30"/>
      <c r="E37" s="30"/>
      <c r="F37" s="30"/>
      <c r="G37" s="30"/>
      <c r="H37" s="30"/>
      <c r="I37" s="30"/>
      <c r="J37" s="30"/>
      <c r="K37" s="30"/>
    </row>
    <row r="38" spans="1:18" x14ac:dyDescent="0.35">
      <c r="A38" s="33" t="s">
        <v>34</v>
      </c>
      <c r="B38" s="8">
        <v>1.4868516297289316E-2</v>
      </c>
      <c r="C38" s="8">
        <v>1.9742218818654941E-2</v>
      </c>
      <c r="D38" s="30"/>
      <c r="E38" s="33"/>
      <c r="F38" s="30"/>
      <c r="G38" s="30"/>
      <c r="J38" s="30"/>
      <c r="K38" s="30"/>
    </row>
    <row r="39" spans="1:18" x14ac:dyDescent="0.35">
      <c r="A39" t="s">
        <v>62</v>
      </c>
      <c r="B39" s="8">
        <v>1.3606335468326578E-2</v>
      </c>
      <c r="C39" s="8">
        <v>1.9095129592218471E-2</v>
      </c>
      <c r="D39" s="1">
        <v>3.9894105491997123E-3</v>
      </c>
      <c r="E39" s="2">
        <v>3.4303339861122245E-2</v>
      </c>
      <c r="F39" s="30"/>
      <c r="G39" s="30"/>
      <c r="H39" s="30"/>
      <c r="I39" s="30"/>
      <c r="J39" s="30"/>
      <c r="K39" s="30"/>
      <c r="Q39" s="10"/>
      <c r="R39" s="31"/>
    </row>
    <row r="40" spans="1:18" x14ac:dyDescent="0.35">
      <c r="A40" s="33" t="s">
        <v>33</v>
      </c>
      <c r="B40" s="8">
        <v>1.3346974293845104E-2</v>
      </c>
      <c r="C40" s="8">
        <v>1.5876728737220298E-2</v>
      </c>
      <c r="D40" s="1">
        <v>1.6124234104053718E-2</v>
      </c>
      <c r="E40" s="30">
        <v>0.02</v>
      </c>
      <c r="F40" s="30">
        <v>0.02</v>
      </c>
      <c r="G40" s="30">
        <v>3.9118629125977564E-2</v>
      </c>
      <c r="J40" s="30"/>
      <c r="K40" s="30"/>
      <c r="Q40" s="10"/>
      <c r="R40" s="31"/>
    </row>
    <row r="41" spans="1:18" x14ac:dyDescent="0.35">
      <c r="A41" s="33" t="s">
        <v>61</v>
      </c>
      <c r="B41" s="8">
        <v>1.1654920284003752E-2</v>
      </c>
      <c r="C41" s="8">
        <v>1.9883353713739955E-2</v>
      </c>
      <c r="D41" s="1">
        <v>8.1366177807371126E-3</v>
      </c>
      <c r="E41" s="30">
        <v>0.01</v>
      </c>
      <c r="F41" s="30">
        <v>0.03</v>
      </c>
      <c r="K41" s="10"/>
      <c r="Q41" s="10"/>
      <c r="R41" s="31"/>
    </row>
    <row r="42" spans="1:18" x14ac:dyDescent="0.35">
      <c r="A42" s="33" t="s">
        <v>35</v>
      </c>
      <c r="B42" s="8">
        <v>5.6177499732145888E-3</v>
      </c>
      <c r="C42" s="8">
        <v>6.7246775024402804E-3</v>
      </c>
      <c r="D42" s="1">
        <v>3.5455103739677899E-3</v>
      </c>
      <c r="E42" s="33"/>
      <c r="F42" s="30">
        <v>0.02</v>
      </c>
      <c r="G42" s="30">
        <v>3.5799999999999998E-2</v>
      </c>
      <c r="Q42" s="10"/>
      <c r="R42" s="31"/>
    </row>
    <row r="43" spans="1:18" x14ac:dyDescent="0.35">
      <c r="A43" t="s">
        <v>63</v>
      </c>
      <c r="B43" s="8">
        <v>2.3878213922664637E-3</v>
      </c>
      <c r="C43" s="8">
        <v>1.0027673436796978E-2</v>
      </c>
      <c r="D43" s="1">
        <v>4.4752173843311512E-3</v>
      </c>
      <c r="E43" s="1"/>
      <c r="F43" s="30">
        <v>0.02</v>
      </c>
      <c r="G43" s="30">
        <v>1.6299999999999999E-2</v>
      </c>
      <c r="H43" s="30">
        <v>2.8000000000000001E-2</v>
      </c>
      <c r="I43" s="30">
        <v>0.03</v>
      </c>
      <c r="J43" s="30"/>
      <c r="K43" s="30"/>
      <c r="O43" s="31"/>
    </row>
    <row r="44" spans="1:18" x14ac:dyDescent="0.35">
      <c r="A44" s="33"/>
      <c r="B44" s="33"/>
      <c r="C44" s="33"/>
      <c r="D44" s="1"/>
      <c r="E44" s="1"/>
      <c r="F44" s="1"/>
      <c r="G44" s="1"/>
      <c r="H44" s="1"/>
      <c r="I44" s="1"/>
      <c r="J44" s="1"/>
      <c r="K44" s="1"/>
      <c r="O44" s="10"/>
    </row>
    <row r="45" spans="1:18" x14ac:dyDescent="0.35">
      <c r="A45" s="3"/>
      <c r="B45" s="34"/>
      <c r="C45" s="34"/>
      <c r="D45" s="34"/>
      <c r="E45" s="34"/>
      <c r="F45" s="34"/>
      <c r="G45" s="34"/>
      <c r="N45" s="10"/>
    </row>
    <row r="46" spans="1:18" ht="21" x14ac:dyDescent="0.5">
      <c r="A46" s="78" t="s">
        <v>109</v>
      </c>
      <c r="B46" s="78"/>
      <c r="C46" s="78"/>
      <c r="D46" s="78"/>
      <c r="E46" s="78"/>
      <c r="F46" s="78"/>
      <c r="G46" s="78"/>
      <c r="H46" s="35"/>
      <c r="N46" s="10"/>
    </row>
    <row r="47" spans="1:18" x14ac:dyDescent="0.35">
      <c r="A47" t="s">
        <v>64</v>
      </c>
      <c r="B47" s="30" t="s">
        <v>28</v>
      </c>
      <c r="C47" s="30" t="s">
        <v>65</v>
      </c>
      <c r="D47" s="30" t="s">
        <v>66</v>
      </c>
      <c r="E47" s="30" t="s">
        <v>67</v>
      </c>
      <c r="F47" s="33" t="s">
        <v>68</v>
      </c>
      <c r="G47" s="30" t="s">
        <v>69</v>
      </c>
      <c r="H47" s="30" t="s">
        <v>13</v>
      </c>
      <c r="M47" s="10"/>
      <c r="N47" s="10"/>
    </row>
    <row r="48" spans="1:18" x14ac:dyDescent="0.35">
      <c r="A48" s="36">
        <v>2023</v>
      </c>
      <c r="B48" s="30">
        <v>0.37</v>
      </c>
      <c r="C48" s="30">
        <v>0.12</v>
      </c>
      <c r="D48" s="30">
        <v>0.17</v>
      </c>
      <c r="E48" s="30">
        <v>0.11</v>
      </c>
      <c r="F48" s="30">
        <v>0.08</v>
      </c>
      <c r="G48" s="30">
        <v>7.0000000000000007E-2</v>
      </c>
      <c r="H48" s="30">
        <v>7.0000000000000007E-2</v>
      </c>
      <c r="M48" s="10"/>
      <c r="N48" s="10"/>
    </row>
    <row r="49" spans="1:14" x14ac:dyDescent="0.35">
      <c r="A49" s="36">
        <v>2022</v>
      </c>
      <c r="B49" s="30">
        <v>0.33</v>
      </c>
      <c r="C49" s="30">
        <v>0.11</v>
      </c>
      <c r="D49" s="30">
        <v>0.2</v>
      </c>
      <c r="E49" s="30">
        <v>0.14000000000000001</v>
      </c>
      <c r="F49" s="30">
        <v>0.08</v>
      </c>
      <c r="G49" s="30">
        <v>0.08</v>
      </c>
      <c r="H49" s="30">
        <v>0.06</v>
      </c>
      <c r="M49" s="10"/>
      <c r="N49" s="10"/>
    </row>
    <row r="50" spans="1:14" x14ac:dyDescent="0.35">
      <c r="A50" s="36">
        <v>2021</v>
      </c>
      <c r="B50" s="30">
        <v>0.37</v>
      </c>
      <c r="C50" s="30">
        <v>0.12300254860379449</v>
      </c>
      <c r="D50" s="30">
        <v>0.17988381427572392</v>
      </c>
      <c r="E50" s="30">
        <v>0.13447941384238335</v>
      </c>
      <c r="F50" s="30">
        <v>7.000901966258101E-2</v>
      </c>
      <c r="G50" s="30">
        <v>7.3786933321807816E-2</v>
      </c>
      <c r="H50" s="30">
        <v>5.5745482551948083E-2</v>
      </c>
      <c r="I50" s="1"/>
    </row>
    <row r="51" spans="1:14" x14ac:dyDescent="0.35">
      <c r="A51" s="37">
        <v>2020</v>
      </c>
      <c r="B51" s="30">
        <v>0.3588778260599314</v>
      </c>
      <c r="C51" s="30">
        <v>0.11350363623007419</v>
      </c>
      <c r="D51" s="30">
        <v>0.20605303753764784</v>
      </c>
      <c r="E51" s="30">
        <v>0.12997897936926806</v>
      </c>
      <c r="F51" s="32">
        <v>6.678570823138516E-2</v>
      </c>
      <c r="G51" s="30">
        <v>6.953124558538501E-2</v>
      </c>
      <c r="H51" s="30">
        <v>5.526956698630834E-2</v>
      </c>
      <c r="I51" s="1"/>
    </row>
    <row r="52" spans="1:14" x14ac:dyDescent="0.35">
      <c r="A52" s="37">
        <v>2019</v>
      </c>
      <c r="B52" s="30">
        <v>0.44</v>
      </c>
      <c r="C52" s="30">
        <v>0.11</v>
      </c>
      <c r="D52" s="30">
        <v>0.18</v>
      </c>
      <c r="E52" s="30">
        <v>0.12</v>
      </c>
      <c r="F52" s="32">
        <v>0.05</v>
      </c>
      <c r="G52" s="30">
        <v>0.06</v>
      </c>
      <c r="H52" s="30">
        <v>0.05</v>
      </c>
      <c r="I52" s="1"/>
    </row>
    <row r="53" spans="1:14" x14ac:dyDescent="0.35">
      <c r="A53" s="37">
        <v>2018</v>
      </c>
      <c r="B53" s="30">
        <v>0.36125719230865511</v>
      </c>
      <c r="C53" s="30">
        <v>0.13871169615110912</v>
      </c>
      <c r="D53" s="30">
        <v>0.19192816452640726</v>
      </c>
      <c r="E53" s="30">
        <v>0.12949695857873902</v>
      </c>
      <c r="F53" s="32">
        <v>5.87056884054084E-2</v>
      </c>
      <c r="G53" s="32">
        <v>6.4761353030156732E-2</v>
      </c>
      <c r="H53" s="32">
        <v>5.5138946999524388E-2</v>
      </c>
      <c r="I53" s="1"/>
    </row>
    <row r="54" spans="1:14" x14ac:dyDescent="0.35">
      <c r="A54" s="37">
        <v>2017</v>
      </c>
      <c r="B54" s="30">
        <v>0.38198803231105777</v>
      </c>
      <c r="C54" s="30">
        <v>9.9384591813283629E-2</v>
      </c>
      <c r="D54" s="30">
        <v>0.20145978567111839</v>
      </c>
      <c r="E54" s="30">
        <v>0.12171973817488488</v>
      </c>
      <c r="F54" s="30">
        <v>5.5905109675442405E-2</v>
      </c>
      <c r="G54" s="30">
        <v>6.0054646204131659E-2</v>
      </c>
      <c r="H54" s="30">
        <v>7.9488096150081289E-2</v>
      </c>
      <c r="I54" s="1"/>
    </row>
    <row r="55" spans="1:14" x14ac:dyDescent="0.35">
      <c r="A55" s="38" t="s">
        <v>70</v>
      </c>
      <c r="B55" s="30">
        <v>0.33959629094334109</v>
      </c>
      <c r="C55" s="30">
        <v>0.11262768151480212</v>
      </c>
      <c r="D55" s="30">
        <v>0.20482632066126438</v>
      </c>
      <c r="E55" s="30">
        <v>0.14202893843680475</v>
      </c>
      <c r="F55" s="30">
        <v>7.1948229104077693E-2</v>
      </c>
      <c r="G55" s="30">
        <v>5.7162344305688631E-2</v>
      </c>
      <c r="H55" s="30">
        <v>7.1810195034021335E-2</v>
      </c>
      <c r="I55" s="1"/>
    </row>
    <row r="56" spans="1:14" x14ac:dyDescent="0.35">
      <c r="A56" s="37" t="s">
        <v>71</v>
      </c>
      <c r="B56" s="30">
        <v>0.38695239580401491</v>
      </c>
      <c r="C56" s="30">
        <v>9.7833735233038441E-2</v>
      </c>
      <c r="D56" s="30">
        <v>0.20106554134749238</v>
      </c>
      <c r="E56" s="30">
        <v>0.11934139161259404</v>
      </c>
      <c r="F56" s="30">
        <v>5.4026350421043826E-2</v>
      </c>
      <c r="G56" s="30">
        <v>6.0393354582036984E-2</v>
      </c>
      <c r="H56" s="30">
        <v>8.0387230999779402E-2</v>
      </c>
      <c r="I56" s="1"/>
    </row>
    <row r="57" spans="1:14" x14ac:dyDescent="0.35">
      <c r="A57" s="37">
        <v>2016</v>
      </c>
      <c r="B57" s="30">
        <v>0.36</v>
      </c>
      <c r="C57" s="30">
        <v>0.12</v>
      </c>
      <c r="D57" s="30">
        <v>0.21</v>
      </c>
      <c r="E57" s="30">
        <v>0.12</v>
      </c>
      <c r="F57" s="30">
        <v>0.06</v>
      </c>
      <c r="G57" s="30">
        <v>0.06</v>
      </c>
      <c r="H57" s="30">
        <v>0.06</v>
      </c>
      <c r="I57" s="1"/>
    </row>
    <row r="58" spans="1:14" x14ac:dyDescent="0.35">
      <c r="A58" s="37">
        <v>2015</v>
      </c>
      <c r="B58" s="30">
        <v>0.38</v>
      </c>
      <c r="C58" s="30">
        <v>0.1</v>
      </c>
      <c r="D58" s="30">
        <v>0.21</v>
      </c>
      <c r="E58" s="30">
        <v>0.13</v>
      </c>
      <c r="F58" s="30">
        <v>0.05</v>
      </c>
      <c r="G58" s="30">
        <v>7.0000000000000007E-2</v>
      </c>
      <c r="H58" s="30">
        <v>0.06</v>
      </c>
      <c r="I58" s="1"/>
    </row>
    <row r="59" spans="1:14" x14ac:dyDescent="0.35">
      <c r="A59" s="39">
        <v>2014</v>
      </c>
      <c r="B59" s="30">
        <v>0.38</v>
      </c>
      <c r="C59" s="30">
        <v>0.1</v>
      </c>
      <c r="D59" s="30">
        <v>0.21</v>
      </c>
      <c r="E59" s="30">
        <v>0.12</v>
      </c>
      <c r="F59" s="30">
        <v>0.06</v>
      </c>
      <c r="G59" s="30">
        <v>7.0000000000000007E-2</v>
      </c>
      <c r="H59" s="30">
        <v>0.06</v>
      </c>
    </row>
    <row r="61" spans="1:14" ht="15" customHeight="1" x14ac:dyDescent="0.5">
      <c r="A61" s="79" t="s">
        <v>110</v>
      </c>
      <c r="B61" s="79"/>
      <c r="C61" s="79"/>
      <c r="D61" s="79"/>
      <c r="E61" s="79"/>
      <c r="F61" s="79"/>
      <c r="G61" s="79"/>
      <c r="H61" s="6"/>
      <c r="I61" s="6"/>
    </row>
    <row r="62" spans="1:14" ht="15" customHeight="1" x14ac:dyDescent="0.35">
      <c r="A62" t="s">
        <v>64</v>
      </c>
      <c r="B62" s="30" t="s">
        <v>72</v>
      </c>
      <c r="C62" s="30" t="s">
        <v>73</v>
      </c>
      <c r="D62" s="30" t="s">
        <v>74</v>
      </c>
      <c r="E62" s="30" t="s">
        <v>75</v>
      </c>
      <c r="F62" s="33" t="s">
        <v>76</v>
      </c>
      <c r="G62" s="30" t="s">
        <v>77</v>
      </c>
      <c r="H62" s="30" t="s">
        <v>78</v>
      </c>
      <c r="I62" s="40" t="s">
        <v>79</v>
      </c>
    </row>
    <row r="63" spans="1:14" x14ac:dyDescent="0.35">
      <c r="A63" s="36">
        <v>2023</v>
      </c>
      <c r="B63" s="30">
        <v>0.05</v>
      </c>
      <c r="C63" s="30">
        <v>0.37</v>
      </c>
      <c r="D63" s="30">
        <v>0.31</v>
      </c>
      <c r="E63" s="30">
        <v>0.73</v>
      </c>
      <c r="F63" s="30">
        <v>0.23</v>
      </c>
      <c r="G63" s="30">
        <v>7.0000000000000007E-2</v>
      </c>
      <c r="H63" s="30">
        <v>0.16</v>
      </c>
      <c r="I63" s="40">
        <v>0.03</v>
      </c>
    </row>
    <row r="64" spans="1:14" x14ac:dyDescent="0.35">
      <c r="A64" s="36">
        <v>2022</v>
      </c>
      <c r="B64" s="30">
        <v>0.05</v>
      </c>
      <c r="C64" s="30">
        <v>0.37</v>
      </c>
      <c r="D64" s="30">
        <v>0.28000000000000003</v>
      </c>
      <c r="E64" s="30">
        <v>0.70171490952077642</v>
      </c>
      <c r="F64" s="30">
        <v>0.2076661045747272</v>
      </c>
      <c r="G64" s="30">
        <v>7.0000000000000007E-2</v>
      </c>
      <c r="H64" s="30">
        <v>0.19287484130777716</v>
      </c>
      <c r="I64" s="40">
        <v>3.4052362228695073E-2</v>
      </c>
      <c r="L64" s="41"/>
    </row>
    <row r="65" spans="1:13" x14ac:dyDescent="0.35">
      <c r="A65" s="36">
        <v>2021</v>
      </c>
      <c r="B65" s="30">
        <v>0.04</v>
      </c>
      <c r="C65" s="30">
        <v>0.4</v>
      </c>
      <c r="D65" s="30">
        <v>0.25125731872091278</v>
      </c>
      <c r="E65" s="30">
        <v>0.68162501146131182</v>
      </c>
      <c r="F65" s="30">
        <v>0.19</v>
      </c>
      <c r="G65" s="30">
        <v>6.0220753752735612E-2</v>
      </c>
      <c r="H65" s="30">
        <v>0.23</v>
      </c>
      <c r="I65" s="30">
        <v>2.2787575866777265E-2</v>
      </c>
      <c r="J65" s="33"/>
      <c r="K65" s="33"/>
      <c r="L65" s="41"/>
      <c r="M65" s="1"/>
    </row>
    <row r="66" spans="1:13" x14ac:dyDescent="0.35">
      <c r="A66" s="36">
        <v>2020</v>
      </c>
      <c r="B66" s="30">
        <v>3.707922385193009E-2</v>
      </c>
      <c r="C66" s="30">
        <v>0.39339586936734389</v>
      </c>
      <c r="D66" s="30">
        <v>0.22546969220386853</v>
      </c>
      <c r="E66" s="30">
        <f>Taulukko613[[#This Row],[Aikapalkkio kattohinta]]+Taulukko613[[#This Row],[Aikapalkkio henkilöryhmittäin (E…07)]]+Taulukko613[[#This Row],[Aikapalkkio kustannusten mukaan]]</f>
        <v>0.6559447854231425</v>
      </c>
      <c r="F66" s="30">
        <v>0.2</v>
      </c>
      <c r="G66" s="30">
        <v>6.1696521775136154E-2</v>
      </c>
      <c r="H66" s="30">
        <v>0.26209199087893081</v>
      </c>
      <c r="I66" s="42">
        <v>2.026670192279054E-2</v>
      </c>
      <c r="J66" s="33"/>
      <c r="K66" s="1"/>
      <c r="L66" s="41"/>
    </row>
    <row r="67" spans="1:13" x14ac:dyDescent="0.35">
      <c r="A67" s="36">
        <v>2019</v>
      </c>
      <c r="B67" s="2">
        <v>0.12076682702063166</v>
      </c>
      <c r="C67" s="30">
        <v>0.41191073039618148</v>
      </c>
      <c r="D67" s="30">
        <v>0.21406848498281475</v>
      </c>
      <c r="E67" s="30">
        <v>0.72</v>
      </c>
      <c r="F67" s="30">
        <v>0.13</v>
      </c>
      <c r="G67" s="30">
        <v>5.43272157411194E-2</v>
      </c>
      <c r="H67" s="30">
        <v>0.18075689985109245</v>
      </c>
      <c r="I67" s="30">
        <v>1.8169842008160259E-2</v>
      </c>
      <c r="J67" s="30"/>
      <c r="K67" s="1"/>
      <c r="L67" s="41"/>
    </row>
    <row r="68" spans="1:13" x14ac:dyDescent="0.35">
      <c r="A68" s="43">
        <v>2018</v>
      </c>
      <c r="B68" s="30">
        <v>0.03</v>
      </c>
      <c r="C68" s="30">
        <v>0.45</v>
      </c>
      <c r="D68" s="30">
        <v>0.25</v>
      </c>
      <c r="E68" s="30">
        <v>0.72</v>
      </c>
      <c r="F68" s="30">
        <v>0.11</v>
      </c>
      <c r="G68" s="30">
        <v>7.0000000000000007E-2</v>
      </c>
      <c r="H68" s="30">
        <v>0.18</v>
      </c>
      <c r="I68" s="30">
        <v>0.02</v>
      </c>
      <c r="K68" s="1"/>
      <c r="L68" s="41"/>
    </row>
    <row r="69" spans="1:13" x14ac:dyDescent="0.35">
      <c r="A69" s="36">
        <v>2017</v>
      </c>
      <c r="B69" s="30">
        <v>2.5612712898816316E-2</v>
      </c>
      <c r="C69" s="30">
        <v>0.4713590602352738</v>
      </c>
      <c r="D69" s="30">
        <v>0.22978355079139656</v>
      </c>
      <c r="E69" s="30">
        <f>C69+D69+I69</f>
        <v>0.73071979006954446</v>
      </c>
      <c r="F69" s="30">
        <v>0.19488743510348522</v>
      </c>
      <c r="G69" s="30">
        <v>4.8780061928154025E-2</v>
      </c>
      <c r="H69" s="30">
        <f>F69+G69</f>
        <v>0.24366749703163926</v>
      </c>
      <c r="I69" s="30">
        <v>2.9577179042874106E-2</v>
      </c>
      <c r="K69" s="1"/>
      <c r="L69" s="41"/>
    </row>
    <row r="70" spans="1:13" x14ac:dyDescent="0.35">
      <c r="A70" t="s">
        <v>70</v>
      </c>
      <c r="B70" s="30">
        <v>2.8169125249607338E-2</v>
      </c>
      <c r="C70" s="30">
        <v>0.50004340997166508</v>
      </c>
      <c r="D70" s="30">
        <v>0.15521038050813346</v>
      </c>
      <c r="E70" s="30">
        <f>B70+C70+D70</f>
        <v>0.68342291572940583</v>
      </c>
      <c r="F70" s="30">
        <v>0.27485615513934603</v>
      </c>
      <c r="G70" s="30">
        <v>3.2218091697645598E-2</v>
      </c>
      <c r="H70" s="30">
        <f>F70+G70</f>
        <v>0.30707424683699164</v>
      </c>
      <c r="I70" s="30">
        <v>9.5028374336024752E-3</v>
      </c>
      <c r="K70" s="1"/>
      <c r="L70" s="41"/>
    </row>
    <row r="71" spans="1:13" x14ac:dyDescent="0.35">
      <c r="A71" t="s">
        <v>80</v>
      </c>
      <c r="B71" s="30">
        <v>2.5311691148110802E-2</v>
      </c>
      <c r="C71" s="30">
        <v>0.46798143096790384</v>
      </c>
      <c r="D71" s="30">
        <v>0.23856466400553911</v>
      </c>
      <c r="E71" s="30">
        <f>B71+C71+D71</f>
        <v>0.73185778612155383</v>
      </c>
      <c r="F71" s="30">
        <v>0.18547098704907597</v>
      </c>
      <c r="G71" s="30">
        <v>5.0730261109587955E-2</v>
      </c>
      <c r="H71" s="30">
        <f>F71+G71</f>
        <v>0.23620124815866392</v>
      </c>
      <c r="I71" s="30">
        <v>3.194096571978234E-2</v>
      </c>
      <c r="K71" s="1"/>
      <c r="L71" s="41"/>
    </row>
    <row r="72" spans="1:13" x14ac:dyDescent="0.35">
      <c r="A72" s="36">
        <v>2016</v>
      </c>
      <c r="B72" s="30">
        <v>0.04</v>
      </c>
      <c r="C72" s="30">
        <v>0.42</v>
      </c>
      <c r="D72" s="30">
        <v>0.2</v>
      </c>
      <c r="E72" s="30">
        <v>0.66</v>
      </c>
      <c r="F72" s="30">
        <v>0.27</v>
      </c>
      <c r="G72" s="30">
        <v>0.04</v>
      </c>
      <c r="H72" s="30">
        <v>0.31</v>
      </c>
      <c r="I72" s="30">
        <v>0.03</v>
      </c>
      <c r="K72" s="1"/>
      <c r="L72" s="41"/>
    </row>
    <row r="73" spans="1:13" x14ac:dyDescent="0.35">
      <c r="A73" s="36">
        <v>2015</v>
      </c>
      <c r="B73" s="30">
        <v>0.04</v>
      </c>
      <c r="C73" s="30">
        <v>0.43</v>
      </c>
      <c r="D73" s="30">
        <v>0.19</v>
      </c>
      <c r="E73" s="30">
        <v>0.66</v>
      </c>
      <c r="F73" s="30">
        <v>0.26</v>
      </c>
      <c r="G73" s="30">
        <v>0.06</v>
      </c>
      <c r="H73" s="30">
        <v>0.32</v>
      </c>
      <c r="I73" s="30">
        <v>0.02</v>
      </c>
      <c r="K73" s="1"/>
      <c r="L73" s="41"/>
    </row>
    <row r="74" spans="1:13" x14ac:dyDescent="0.35">
      <c r="A74" s="36">
        <v>2014</v>
      </c>
      <c r="B74" s="30">
        <v>0.02</v>
      </c>
      <c r="C74" s="30">
        <v>0.44</v>
      </c>
      <c r="D74" s="30">
        <v>0.17</v>
      </c>
      <c r="E74" s="30">
        <v>0.63</v>
      </c>
      <c r="F74" s="30">
        <v>0.25</v>
      </c>
      <c r="G74" s="30">
        <v>0.08</v>
      </c>
      <c r="H74" s="30">
        <v>0.33</v>
      </c>
      <c r="I74" s="30">
        <v>0.04</v>
      </c>
      <c r="K74" s="1"/>
      <c r="L74" s="41"/>
    </row>
    <row r="75" spans="1:13" x14ac:dyDescent="0.35">
      <c r="I75" s="10"/>
      <c r="L75" s="1"/>
    </row>
    <row r="76" spans="1:13" x14ac:dyDescent="0.35">
      <c r="I76" s="10"/>
    </row>
    <row r="77" spans="1:13" ht="21" x14ac:dyDescent="0.5">
      <c r="A77" s="78" t="s">
        <v>111</v>
      </c>
      <c r="B77" s="78"/>
      <c r="C77" s="78"/>
      <c r="D77" s="78"/>
      <c r="E77" s="78"/>
      <c r="F77" s="78"/>
      <c r="G77" s="78"/>
      <c r="H77" s="10"/>
      <c r="I77" s="10"/>
    </row>
    <row r="78" spans="1:13" x14ac:dyDescent="0.35">
      <c r="A78" s="33" t="s">
        <v>64</v>
      </c>
      <c r="B78" s="30" t="s">
        <v>81</v>
      </c>
      <c r="C78" s="30" t="s">
        <v>82</v>
      </c>
      <c r="D78" s="30" t="s">
        <v>83</v>
      </c>
      <c r="E78" s="30" t="s">
        <v>84</v>
      </c>
      <c r="F78" s="33" t="s">
        <v>85</v>
      </c>
      <c r="G78" s="10"/>
      <c r="H78" s="10"/>
    </row>
    <row r="79" spans="1:13" x14ac:dyDescent="0.35">
      <c r="A79" s="44" t="s">
        <v>108</v>
      </c>
      <c r="B79" s="30">
        <v>0.28000000000000003</v>
      </c>
      <c r="C79" s="30">
        <v>0.23</v>
      </c>
      <c r="D79" s="30">
        <v>0.22</v>
      </c>
      <c r="E79" s="30">
        <v>0.27</v>
      </c>
      <c r="F79" s="30">
        <v>0</v>
      </c>
      <c r="G79" s="10"/>
      <c r="H79" s="10"/>
    </row>
    <row r="80" spans="1:13" x14ac:dyDescent="0.35">
      <c r="A80" s="44" t="s">
        <v>47</v>
      </c>
      <c r="B80" s="30">
        <v>0.31</v>
      </c>
      <c r="C80" s="30">
        <v>0.27</v>
      </c>
      <c r="D80" s="30">
        <v>0.16</v>
      </c>
      <c r="E80" s="30">
        <v>0.25</v>
      </c>
      <c r="F80" s="30">
        <v>0.01</v>
      </c>
      <c r="G80" s="10"/>
      <c r="H80" s="10"/>
    </row>
    <row r="81" spans="1:9" x14ac:dyDescent="0.35">
      <c r="A81" s="45">
        <v>2021</v>
      </c>
      <c r="B81" s="30">
        <v>0.28069402355132811</v>
      </c>
      <c r="C81" s="30">
        <v>0.26189128613796381</v>
      </c>
      <c r="D81" s="30">
        <v>0.14577114266956018</v>
      </c>
      <c r="E81" s="30">
        <v>0.32</v>
      </c>
      <c r="F81" s="30">
        <v>3.4395547175425376E-3</v>
      </c>
      <c r="G81" s="10"/>
      <c r="H81" s="10"/>
    </row>
    <row r="82" spans="1:9" x14ac:dyDescent="0.35">
      <c r="A82" s="46">
        <v>2020</v>
      </c>
      <c r="B82" s="30">
        <v>0.27174726260067261</v>
      </c>
      <c r="C82" s="30">
        <v>0.24691031208813913</v>
      </c>
      <c r="D82" s="30">
        <v>0.13929159729177645</v>
      </c>
      <c r="E82" s="30">
        <v>0.32619098157365251</v>
      </c>
      <c r="F82" s="32">
        <v>1.585984644575926E-2</v>
      </c>
      <c r="G82" s="10"/>
      <c r="H82" s="10"/>
    </row>
    <row r="83" spans="1:9" x14ac:dyDescent="0.35">
      <c r="A83" s="46">
        <v>2019</v>
      </c>
      <c r="B83" s="30">
        <v>0.26</v>
      </c>
      <c r="C83" s="30">
        <v>0.27</v>
      </c>
      <c r="D83" s="30">
        <v>0.14000000000000001</v>
      </c>
      <c r="E83" s="30">
        <v>0.32</v>
      </c>
      <c r="F83" s="32">
        <v>0.01</v>
      </c>
      <c r="G83" s="10"/>
      <c r="H83" s="10"/>
    </row>
    <row r="84" spans="1:9" x14ac:dyDescent="0.35">
      <c r="A84" s="46">
        <v>2018</v>
      </c>
      <c r="B84" s="30">
        <v>0.34</v>
      </c>
      <c r="C84" s="30">
        <v>0.23</v>
      </c>
      <c r="D84" s="30">
        <v>0.13</v>
      </c>
      <c r="E84" s="30">
        <v>0.28999999999999998</v>
      </c>
      <c r="F84" s="30">
        <v>0</v>
      </c>
      <c r="G84" s="10"/>
      <c r="H84" s="10"/>
    </row>
    <row r="85" spans="1:9" x14ac:dyDescent="0.35">
      <c r="A85" s="46">
        <v>2017</v>
      </c>
      <c r="B85" s="30">
        <v>0.30625375460347032</v>
      </c>
      <c r="C85" s="30">
        <v>0.26065775332267294</v>
      </c>
      <c r="D85" s="30">
        <v>0.13219686746358578</v>
      </c>
      <c r="E85" s="30">
        <v>0.29341579192265688</v>
      </c>
      <c r="F85" s="30">
        <v>7.4758326876140889E-3</v>
      </c>
      <c r="G85" s="10"/>
      <c r="H85" s="10"/>
    </row>
    <row r="86" spans="1:9" x14ac:dyDescent="0.35">
      <c r="A86" s="44" t="s">
        <v>70</v>
      </c>
      <c r="B86" s="30">
        <v>0.12477718360071301</v>
      </c>
      <c r="C86" s="30">
        <v>0.20754162399969658</v>
      </c>
      <c r="D86" s="30">
        <v>0.27115333560890509</v>
      </c>
      <c r="E86" s="30">
        <v>0.38112033981871279</v>
      </c>
      <c r="F86" s="30">
        <v>1.5407516971972542E-2</v>
      </c>
      <c r="G86" s="10"/>
      <c r="H86" s="10"/>
    </row>
    <row r="87" spans="1:9" x14ac:dyDescent="0.35">
      <c r="A87" s="44" t="s">
        <v>80</v>
      </c>
      <c r="B87" s="30">
        <v>0.33235081816021023</v>
      </c>
      <c r="C87" s="30">
        <v>0.2711621391009274</v>
      </c>
      <c r="D87" s="30">
        <v>0.11835967065478009</v>
      </c>
      <c r="E87" s="30">
        <v>0.28820116477885743</v>
      </c>
      <c r="F87" s="30">
        <v>6.6848273150171477E-3</v>
      </c>
      <c r="G87" s="10"/>
      <c r="H87" s="10"/>
    </row>
    <row r="88" spans="1:9" x14ac:dyDescent="0.35">
      <c r="A88" s="45"/>
      <c r="B88" s="30"/>
      <c r="C88" s="30"/>
      <c r="D88" s="30"/>
      <c r="E88" s="30"/>
      <c r="F88" s="30"/>
      <c r="G88" s="10"/>
      <c r="H88" s="10"/>
      <c r="I88" s="10"/>
    </row>
    <row r="89" spans="1:9" ht="21" x14ac:dyDescent="0.5">
      <c r="A89" s="78" t="s">
        <v>112</v>
      </c>
      <c r="B89" s="78"/>
      <c r="C89" s="78"/>
      <c r="D89" s="78"/>
      <c r="E89" s="78"/>
      <c r="F89" s="78"/>
      <c r="G89" s="78"/>
      <c r="H89" s="10"/>
      <c r="I89" s="10"/>
    </row>
    <row r="90" spans="1:9" x14ac:dyDescent="0.35">
      <c r="A90" t="s">
        <v>86</v>
      </c>
      <c r="B90" s="30" t="s">
        <v>4</v>
      </c>
      <c r="C90" s="30" t="s">
        <v>17</v>
      </c>
      <c r="D90" s="30" t="s">
        <v>28</v>
      </c>
      <c r="E90" s="30" t="s">
        <v>87</v>
      </c>
      <c r="F90" s="10"/>
      <c r="H90" s="10"/>
      <c r="I90" s="10"/>
    </row>
    <row r="91" spans="1:9" x14ac:dyDescent="0.35">
      <c r="A91" t="s">
        <v>88</v>
      </c>
      <c r="B91" s="47">
        <v>0.56000000000000005</v>
      </c>
      <c r="C91" s="30">
        <v>0.67</v>
      </c>
      <c r="D91" s="47">
        <v>0.79</v>
      </c>
      <c r="E91" s="47">
        <v>0.65</v>
      </c>
      <c r="F91" s="10"/>
      <c r="G91" s="1"/>
      <c r="H91" s="10"/>
      <c r="I91" s="10"/>
    </row>
    <row r="92" spans="1:9" x14ac:dyDescent="0.35">
      <c r="A92" s="36" t="s">
        <v>89</v>
      </c>
      <c r="B92" s="47">
        <v>0.34</v>
      </c>
      <c r="C92" s="30">
        <v>0.21</v>
      </c>
      <c r="D92" s="47">
        <v>0.14000000000000001</v>
      </c>
      <c r="E92" s="47">
        <v>0.3</v>
      </c>
      <c r="F92" s="10"/>
      <c r="H92" s="10"/>
      <c r="I92" s="10"/>
    </row>
    <row r="93" spans="1:9" x14ac:dyDescent="0.35">
      <c r="A93" t="s">
        <v>90</v>
      </c>
      <c r="B93" s="47">
        <v>0.09</v>
      </c>
      <c r="C93" s="30">
        <v>0.12</v>
      </c>
      <c r="D93" s="47">
        <v>0.06</v>
      </c>
      <c r="E93" s="47">
        <v>0.05</v>
      </c>
      <c r="F93" s="10"/>
      <c r="H93" s="10"/>
      <c r="I93" s="10"/>
    </row>
    <row r="94" spans="1:9" x14ac:dyDescent="0.35">
      <c r="I94" s="10"/>
    </row>
    <row r="95" spans="1:9" x14ac:dyDescent="0.35">
      <c r="I95" s="10"/>
    </row>
    <row r="96" spans="1:9" ht="21" x14ac:dyDescent="0.5">
      <c r="A96" s="79" t="s">
        <v>113</v>
      </c>
      <c r="B96" s="79"/>
      <c r="C96" s="79"/>
      <c r="D96" s="79"/>
      <c r="E96" s="79"/>
      <c r="F96" s="79"/>
      <c r="G96" s="79"/>
      <c r="H96" s="10"/>
      <c r="I96" s="10"/>
    </row>
    <row r="97" spans="1:12" x14ac:dyDescent="0.35">
      <c r="A97" s="36" t="s">
        <v>64</v>
      </c>
      <c r="B97" s="30" t="s">
        <v>91</v>
      </c>
      <c r="C97" s="30" t="s">
        <v>92</v>
      </c>
      <c r="D97" s="30" t="s">
        <v>93</v>
      </c>
      <c r="E97" s="30" t="s">
        <v>94</v>
      </c>
      <c r="F97" s="30" t="s">
        <v>95</v>
      </c>
      <c r="G97" s="30" t="s">
        <v>96</v>
      </c>
      <c r="H97" s="10"/>
    </row>
    <row r="98" spans="1:12" x14ac:dyDescent="0.35">
      <c r="A98" s="39" t="s">
        <v>108</v>
      </c>
      <c r="B98" s="30">
        <v>0.54</v>
      </c>
      <c r="C98" s="30">
        <v>0.12</v>
      </c>
      <c r="D98" s="30">
        <v>0.15</v>
      </c>
      <c r="E98" s="30">
        <v>0.03</v>
      </c>
      <c r="F98" s="30">
        <v>0.04</v>
      </c>
      <c r="G98" s="30">
        <v>0.11</v>
      </c>
      <c r="H98" s="10"/>
    </row>
    <row r="99" spans="1:12" x14ac:dyDescent="0.35">
      <c r="A99" s="39" t="s">
        <v>47</v>
      </c>
      <c r="B99" s="30">
        <v>0.48888976868943812</v>
      </c>
      <c r="C99" s="30">
        <v>0.12211851573248345</v>
      </c>
      <c r="D99" s="30">
        <v>2.4031752001821186E-2</v>
      </c>
      <c r="E99" s="30">
        <v>5.3725020537844073E-2</v>
      </c>
      <c r="F99" s="30">
        <v>6.812625577781517E-2</v>
      </c>
      <c r="G99" s="30">
        <v>0.24310868726059803</v>
      </c>
      <c r="H99" s="10"/>
    </row>
    <row r="100" spans="1:12" x14ac:dyDescent="0.35">
      <c r="A100" s="39">
        <v>2021</v>
      </c>
      <c r="B100" s="30">
        <v>0.4</v>
      </c>
      <c r="C100" s="30">
        <v>0.08</v>
      </c>
      <c r="D100" s="30">
        <v>7.0000000000000007E-2</v>
      </c>
      <c r="E100" s="30">
        <v>0.09</v>
      </c>
      <c r="F100" s="30">
        <v>0.18261156912752816</v>
      </c>
      <c r="G100" s="30">
        <v>0.19410952288152108</v>
      </c>
      <c r="H100" s="10"/>
    </row>
    <row r="101" spans="1:12" x14ac:dyDescent="0.35">
      <c r="A101" s="37">
        <v>2020</v>
      </c>
      <c r="B101" s="30">
        <v>0.45478330738713402</v>
      </c>
      <c r="C101" s="30">
        <v>8.2699743885903676E-2</v>
      </c>
      <c r="D101" s="30">
        <v>4.3654898809822727E-2</v>
      </c>
      <c r="E101" s="30">
        <v>5.5712348716918596E-2</v>
      </c>
      <c r="F101" s="30">
        <v>0.18330738713403305</v>
      </c>
      <c r="G101" s="30">
        <v>0.17984231406618792</v>
      </c>
      <c r="H101" s="10"/>
    </row>
    <row r="102" spans="1:12" x14ac:dyDescent="0.35">
      <c r="A102" s="37">
        <v>2019</v>
      </c>
      <c r="B102" s="30">
        <v>0.56999999999999995</v>
      </c>
      <c r="C102" s="30">
        <v>7.0000000000000007E-2</v>
      </c>
      <c r="D102" s="30">
        <v>0.03</v>
      </c>
      <c r="E102" s="30">
        <v>0.05</v>
      </c>
      <c r="F102" s="30">
        <v>0.09</v>
      </c>
      <c r="G102" s="30">
        <v>0.19</v>
      </c>
      <c r="H102" s="10"/>
    </row>
    <row r="103" spans="1:12" x14ac:dyDescent="0.35">
      <c r="A103" s="37">
        <v>2018</v>
      </c>
      <c r="B103" s="30">
        <v>0.48</v>
      </c>
      <c r="C103" s="30">
        <v>7.0000000000000007E-2</v>
      </c>
      <c r="D103" s="30">
        <v>0.03</v>
      </c>
      <c r="E103" s="30">
        <v>0.08</v>
      </c>
      <c r="F103" s="30">
        <v>0.04</v>
      </c>
      <c r="G103" s="30">
        <v>0.25</v>
      </c>
      <c r="H103" s="10"/>
    </row>
    <row r="104" spans="1:12" x14ac:dyDescent="0.35">
      <c r="A104" s="37">
        <v>2017</v>
      </c>
      <c r="B104" s="30">
        <v>0.5123241813125996</v>
      </c>
      <c r="C104" s="30">
        <v>6.4137423010023648E-2</v>
      </c>
      <c r="D104" s="30">
        <v>3.1706178867432613E-2</v>
      </c>
      <c r="E104" s="30">
        <v>0.10374218530045856</v>
      </c>
      <c r="F104" s="30">
        <v>2.5068746215583505E-2</v>
      </c>
      <c r="G104" s="30">
        <v>0.26302128529390212</v>
      </c>
      <c r="H104" s="10"/>
    </row>
    <row r="105" spans="1:12" x14ac:dyDescent="0.35">
      <c r="A105" s="37">
        <v>2016</v>
      </c>
      <c r="B105" s="30">
        <v>0.44</v>
      </c>
      <c r="C105" s="30">
        <v>0.09</v>
      </c>
      <c r="D105" s="30">
        <v>0.05</v>
      </c>
      <c r="E105" s="30">
        <v>0.08</v>
      </c>
      <c r="F105" s="30">
        <v>0.05</v>
      </c>
      <c r="G105" s="30">
        <v>0.28999999999999998</v>
      </c>
      <c r="H105" s="10"/>
    </row>
    <row r="106" spans="1:12" x14ac:dyDescent="0.35">
      <c r="A106" s="37">
        <v>2015</v>
      </c>
      <c r="B106" s="30">
        <v>0.33</v>
      </c>
      <c r="C106" s="30">
        <v>0.09</v>
      </c>
      <c r="D106" s="30">
        <v>0.03</v>
      </c>
      <c r="E106" s="30">
        <v>0.16</v>
      </c>
      <c r="F106" s="30">
        <v>0.05</v>
      </c>
      <c r="G106" s="30">
        <v>0.34</v>
      </c>
      <c r="H106" s="10"/>
    </row>
    <row r="107" spans="1:12" x14ac:dyDescent="0.35">
      <c r="A107" s="37">
        <v>2014</v>
      </c>
      <c r="B107" s="30">
        <v>0.28999999999999998</v>
      </c>
      <c r="C107" s="30">
        <v>0.14000000000000001</v>
      </c>
      <c r="D107" s="30">
        <v>0.04</v>
      </c>
      <c r="E107" s="30">
        <v>0.16</v>
      </c>
      <c r="F107" s="30">
        <v>7.0000000000000007E-2</v>
      </c>
      <c r="G107" s="30">
        <v>0.3</v>
      </c>
      <c r="H107" s="10"/>
    </row>
    <row r="108" spans="1:12" x14ac:dyDescent="0.35">
      <c r="F108" s="34"/>
      <c r="G108" s="34"/>
      <c r="H108" s="10"/>
      <c r="I108" s="10"/>
    </row>
    <row r="109" spans="1:12" ht="21" x14ac:dyDescent="0.5">
      <c r="A109" s="79" t="s">
        <v>97</v>
      </c>
      <c r="B109" s="79"/>
      <c r="C109" s="79"/>
      <c r="D109" s="79"/>
      <c r="E109" s="79"/>
      <c r="F109" s="79"/>
      <c r="G109" s="79"/>
      <c r="H109" s="10"/>
      <c r="I109" s="10"/>
    </row>
    <row r="110" spans="1:12" x14ac:dyDescent="0.35">
      <c r="A110" s="36" t="s">
        <v>64</v>
      </c>
      <c r="B110" s="36" t="s">
        <v>108</v>
      </c>
      <c r="C110" s="36" t="s">
        <v>47</v>
      </c>
      <c r="D110" s="36" t="s">
        <v>48</v>
      </c>
      <c r="E110" s="36" t="s">
        <v>49</v>
      </c>
      <c r="F110" s="48" t="s">
        <v>50</v>
      </c>
      <c r="G110" s="48" t="s">
        <v>51</v>
      </c>
      <c r="H110" s="48" t="s">
        <v>52</v>
      </c>
      <c r="I110" s="48" t="s">
        <v>53</v>
      </c>
      <c r="J110" s="48" t="s">
        <v>54</v>
      </c>
      <c r="K110" s="48" t="s">
        <v>55</v>
      </c>
      <c r="L110" s="10"/>
    </row>
    <row r="111" spans="1:12" x14ac:dyDescent="0.35">
      <c r="A111" s="36" t="s">
        <v>98</v>
      </c>
      <c r="B111" s="84">
        <v>0.76</v>
      </c>
      <c r="C111" s="2">
        <v>0.69788125675690738</v>
      </c>
      <c r="D111" s="47">
        <v>0.65673614553170023</v>
      </c>
      <c r="E111" s="47">
        <v>0.64</v>
      </c>
      <c r="F111" s="47">
        <v>0.64</v>
      </c>
      <c r="G111" s="49">
        <v>0.73</v>
      </c>
      <c r="H111" s="49">
        <v>0.71</v>
      </c>
      <c r="I111" s="49">
        <v>0.62</v>
      </c>
      <c r="J111" s="49">
        <v>0.63</v>
      </c>
      <c r="K111" s="49">
        <v>0.55000000000000004</v>
      </c>
      <c r="L111" s="10"/>
    </row>
    <row r="112" spans="1:12" x14ac:dyDescent="0.35">
      <c r="A112" s="36" t="s">
        <v>99</v>
      </c>
      <c r="B112" s="84">
        <v>0.24</v>
      </c>
      <c r="C112" s="2">
        <v>0.30211874324309262</v>
      </c>
      <c r="D112" s="47">
        <v>0.34326385446829971</v>
      </c>
      <c r="E112" s="47">
        <v>0.36</v>
      </c>
      <c r="F112" s="47">
        <v>0.36</v>
      </c>
      <c r="G112" s="49">
        <v>0.27</v>
      </c>
      <c r="H112" s="49">
        <v>0.28999999999999998</v>
      </c>
      <c r="I112" s="49">
        <v>0.38</v>
      </c>
      <c r="J112" s="49">
        <v>0.37</v>
      </c>
      <c r="K112" s="49">
        <v>0.45</v>
      </c>
      <c r="L112" s="10"/>
    </row>
    <row r="113" spans="1:11" x14ac:dyDescent="0.35">
      <c r="A113" s="36" t="s">
        <v>100</v>
      </c>
      <c r="B113" s="36" t="s">
        <v>114</v>
      </c>
      <c r="C113" s="50" t="s">
        <v>101</v>
      </c>
      <c r="D113" s="50" t="s">
        <v>102</v>
      </c>
      <c r="E113" s="50" t="s">
        <v>103</v>
      </c>
      <c r="F113" s="51" t="s">
        <v>104</v>
      </c>
      <c r="G113" s="51" t="s">
        <v>105</v>
      </c>
      <c r="H113" s="49" t="s">
        <v>106</v>
      </c>
      <c r="I113" s="49"/>
      <c r="J113" s="49"/>
      <c r="K113" s="51"/>
    </row>
  </sheetData>
  <mergeCells count="8">
    <mergeCell ref="A109:G109"/>
    <mergeCell ref="A1:D1"/>
    <mergeCell ref="A17:G17"/>
    <mergeCell ref="A46:G46"/>
    <mergeCell ref="A61:G61"/>
    <mergeCell ref="A77:G77"/>
    <mergeCell ref="A89:G89"/>
    <mergeCell ref="A96:G96"/>
  </mergeCells>
  <phoneticPr fontId="12" type="noConversion"/>
  <pageMargins left="0.7" right="0.7" top="0.75" bottom="0.75" header="0.3" footer="0.3"/>
  <pageSetup paperSize="8" fitToHeight="0" orientation="landscape" r:id="rId1"/>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A152B-3351-4662-905C-D047679B9455}">
  <dimension ref="A1:CL49"/>
  <sheetViews>
    <sheetView zoomScale="60" zoomScaleNormal="60" workbookViewId="0">
      <selection activeCell="P39" sqref="P39"/>
    </sheetView>
  </sheetViews>
  <sheetFormatPr defaultColWidth="8.7265625" defaultRowHeight="14.5" x14ac:dyDescent="0.35"/>
  <cols>
    <col min="1" max="1" width="38.1796875" customWidth="1"/>
    <col min="2" max="2" width="14.453125" customWidth="1"/>
    <col min="3" max="3" width="15.453125" customWidth="1"/>
    <col min="5" max="5" width="8.54296875" customWidth="1"/>
    <col min="6" max="6" width="43.26953125" customWidth="1"/>
    <col min="7" max="7" width="19.1796875" customWidth="1"/>
    <col min="8" max="8" width="27.7265625" customWidth="1"/>
    <col min="10" max="10" width="11.453125" customWidth="1"/>
    <col min="11" max="11" width="48.453125" customWidth="1"/>
    <col min="12" max="12" width="22.26953125" customWidth="1"/>
    <col min="13" max="13" width="12.1796875" customWidth="1"/>
  </cols>
  <sheetData>
    <row r="1" spans="1:90" ht="21" x14ac:dyDescent="0.5">
      <c r="A1" s="4"/>
      <c r="B1" s="3"/>
      <c r="C1" s="3"/>
    </row>
    <row r="2" spans="1:90" ht="21.5" thickBot="1" x14ac:dyDescent="0.55000000000000004">
      <c r="A2" s="81" t="s">
        <v>115</v>
      </c>
      <c r="B2" s="81"/>
      <c r="C2" s="81"/>
      <c r="D2" s="72"/>
      <c r="E2" s="72"/>
      <c r="F2" s="82" t="s">
        <v>116</v>
      </c>
      <c r="G2" s="82"/>
      <c r="H2" s="82"/>
      <c r="I2" s="9"/>
      <c r="J2" s="86"/>
      <c r="K2" s="83" t="s">
        <v>117</v>
      </c>
      <c r="L2" s="83"/>
      <c r="M2" s="83"/>
      <c r="N2" s="7"/>
      <c r="O2" s="7"/>
    </row>
    <row r="3" spans="1:90" ht="16" thickBot="1" x14ac:dyDescent="0.4">
      <c r="A3" s="87" t="s">
        <v>0</v>
      </c>
      <c r="B3" s="88" t="s">
        <v>1</v>
      </c>
      <c r="C3" s="89" t="s">
        <v>2</v>
      </c>
      <c r="F3" s="90" t="s">
        <v>0</v>
      </c>
      <c r="G3" s="90" t="s">
        <v>1</v>
      </c>
      <c r="H3" s="91" t="s">
        <v>3</v>
      </c>
      <c r="K3" s="52" t="s">
        <v>0</v>
      </c>
      <c r="L3" s="53" t="s">
        <v>1</v>
      </c>
      <c r="M3" s="54" t="s">
        <v>3</v>
      </c>
    </row>
    <row r="4" spans="1:90" s="56" customFormat="1" ht="15" thickBot="1" x14ac:dyDescent="0.4">
      <c r="A4" s="55" t="s">
        <v>4</v>
      </c>
      <c r="B4" s="66">
        <f>SUM(B5:B16)</f>
        <v>626391</v>
      </c>
      <c r="C4" s="92">
        <f>B4/$B$48</f>
        <v>0.396080992897756</v>
      </c>
      <c r="D4" s="93"/>
      <c r="E4" s="93"/>
      <c r="F4" s="66" t="s">
        <v>4</v>
      </c>
      <c r="G4" s="66">
        <f>SUM(G5:G16)</f>
        <v>608608</v>
      </c>
      <c r="H4" s="94">
        <f>G4/$G$48</f>
        <v>0.41409228843196755</v>
      </c>
      <c r="I4" s="93"/>
      <c r="J4" s="93"/>
      <c r="K4" s="95" t="s">
        <v>4</v>
      </c>
      <c r="L4" s="96">
        <f>SUM(L5:L16)</f>
        <v>17783</v>
      </c>
      <c r="M4" s="57">
        <f>L4/$L$48</f>
        <v>0.15960616776463407</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row>
    <row r="5" spans="1:90" x14ac:dyDescent="0.35">
      <c r="A5" s="97" t="s">
        <v>5</v>
      </c>
      <c r="B5" s="73">
        <v>150655</v>
      </c>
      <c r="C5" s="98">
        <v>0.24051271490171475</v>
      </c>
      <c r="D5" s="74"/>
      <c r="E5" s="74"/>
      <c r="F5" s="99" t="s">
        <v>5</v>
      </c>
      <c r="G5" s="73">
        <v>143828</v>
      </c>
      <c r="H5" s="98">
        <v>0.23632288763867712</v>
      </c>
      <c r="I5" s="74"/>
      <c r="J5" s="74"/>
      <c r="K5" s="100" t="s">
        <v>5</v>
      </c>
      <c r="L5" s="101">
        <v>6827</v>
      </c>
      <c r="M5" s="58">
        <v>0.38390597761907441</v>
      </c>
    </row>
    <row r="6" spans="1:90" x14ac:dyDescent="0.35">
      <c r="A6" s="97" t="s">
        <v>6</v>
      </c>
      <c r="B6" s="73">
        <v>117368</v>
      </c>
      <c r="C6" s="98">
        <v>0.18737178535451499</v>
      </c>
      <c r="D6" s="74"/>
      <c r="E6" s="74"/>
      <c r="F6" s="99" t="s">
        <v>6</v>
      </c>
      <c r="G6" s="73">
        <v>114427</v>
      </c>
      <c r="H6" s="98">
        <v>0.18801428834323572</v>
      </c>
      <c r="I6" s="74"/>
      <c r="J6" s="74"/>
      <c r="K6" s="102" t="s">
        <v>6</v>
      </c>
      <c r="L6" s="103">
        <v>2941</v>
      </c>
      <c r="M6" s="59">
        <v>0.16538266884102795</v>
      </c>
    </row>
    <row r="7" spans="1:90" x14ac:dyDescent="0.35">
      <c r="A7" s="97" t="s">
        <v>8</v>
      </c>
      <c r="B7" s="73">
        <v>95370</v>
      </c>
      <c r="C7" s="98">
        <v>0.15225314539959867</v>
      </c>
      <c r="D7" s="74"/>
      <c r="E7" s="74"/>
      <c r="F7" s="99" t="s">
        <v>8</v>
      </c>
      <c r="G7" s="73">
        <v>92703</v>
      </c>
      <c r="H7" s="98">
        <v>0.15231971975393027</v>
      </c>
      <c r="I7" s="74"/>
      <c r="J7" s="74"/>
      <c r="K7" s="104" t="s">
        <v>8</v>
      </c>
      <c r="L7" s="105">
        <v>2667</v>
      </c>
      <c r="M7" s="60">
        <v>0.14997469493336332</v>
      </c>
    </row>
    <row r="8" spans="1:90" x14ac:dyDescent="0.35">
      <c r="A8" s="97" t="s">
        <v>7</v>
      </c>
      <c r="B8" s="73">
        <v>89621</v>
      </c>
      <c r="C8" s="98">
        <v>0.14307517189742508</v>
      </c>
      <c r="D8" s="74"/>
      <c r="E8" s="74"/>
      <c r="F8" s="99" t="s">
        <v>7</v>
      </c>
      <c r="G8" s="73">
        <v>87406</v>
      </c>
      <c r="H8" s="98">
        <v>0.14361625216888374</v>
      </c>
      <c r="I8" s="74"/>
      <c r="J8" s="74"/>
      <c r="K8" s="102" t="s">
        <v>7</v>
      </c>
      <c r="L8" s="103">
        <v>2215</v>
      </c>
      <c r="M8" s="59">
        <v>0.12455716133385818</v>
      </c>
    </row>
    <row r="9" spans="1:90" x14ac:dyDescent="0.35">
      <c r="A9" s="97" t="s">
        <v>10</v>
      </c>
      <c r="B9" s="73">
        <v>35836</v>
      </c>
      <c r="C9" s="98">
        <v>5.721027281681889E-2</v>
      </c>
      <c r="D9" s="74"/>
      <c r="E9" s="74"/>
      <c r="F9" s="99" t="s">
        <v>11</v>
      </c>
      <c r="G9" s="73">
        <v>43744</v>
      </c>
      <c r="H9" s="98">
        <v>7.1875492928124507E-2</v>
      </c>
      <c r="I9" s="74"/>
      <c r="J9" s="74"/>
      <c r="K9" s="104" t="s">
        <v>12</v>
      </c>
      <c r="L9" s="105">
        <v>1389</v>
      </c>
      <c r="M9" s="60">
        <v>7.8108305685204965E-2</v>
      </c>
    </row>
    <row r="10" spans="1:90" x14ac:dyDescent="0.35">
      <c r="A10" s="97" t="s">
        <v>11</v>
      </c>
      <c r="B10" s="73">
        <v>44461</v>
      </c>
      <c r="C10" s="98">
        <v>7.0979627740500748E-2</v>
      </c>
      <c r="D10" s="74"/>
      <c r="E10" s="74"/>
      <c r="F10" s="99" t="s">
        <v>10</v>
      </c>
      <c r="G10" s="73">
        <v>35535</v>
      </c>
      <c r="H10" s="98">
        <v>5.838733634786266E-2</v>
      </c>
      <c r="I10" s="74"/>
      <c r="J10" s="74"/>
      <c r="K10" s="102" t="s">
        <v>11</v>
      </c>
      <c r="L10" s="103">
        <v>717</v>
      </c>
      <c r="M10" s="59">
        <v>4.0319406174436259E-2</v>
      </c>
    </row>
    <row r="11" spans="1:90" x14ac:dyDescent="0.35">
      <c r="A11" s="97" t="s">
        <v>12</v>
      </c>
      <c r="B11" s="73">
        <v>36016</v>
      </c>
      <c r="C11" s="98">
        <v>5.7497633267400074E-2</v>
      </c>
      <c r="D11" s="74"/>
      <c r="E11" s="74"/>
      <c r="F11" s="99" t="s">
        <v>12</v>
      </c>
      <c r="G11" s="73">
        <v>34627</v>
      </c>
      <c r="H11" s="98">
        <v>5.6895407224354592E-2</v>
      </c>
      <c r="I11" s="74"/>
      <c r="J11" s="74"/>
      <c r="K11" s="104" t="s">
        <v>9</v>
      </c>
      <c r="L11" s="105">
        <v>438</v>
      </c>
      <c r="M11" s="60">
        <v>2.4630264859697465E-2</v>
      </c>
    </row>
    <row r="12" spans="1:90" x14ac:dyDescent="0.35">
      <c r="A12" s="97" t="s">
        <v>14</v>
      </c>
      <c r="B12" s="73">
        <v>17840</v>
      </c>
      <c r="C12" s="98">
        <v>2.8480613546490931E-2</v>
      </c>
      <c r="D12" s="74"/>
      <c r="E12" s="74"/>
      <c r="F12" s="99" t="s">
        <v>14</v>
      </c>
      <c r="G12" s="73">
        <v>17840</v>
      </c>
      <c r="H12" s="98">
        <v>2.9312792470687209E-2</v>
      </c>
      <c r="I12" s="74"/>
      <c r="J12" s="74"/>
      <c r="K12" s="102" t="s">
        <v>10</v>
      </c>
      <c r="L12" s="103">
        <v>301</v>
      </c>
      <c r="M12" s="59">
        <v>1.6926277905865154E-2</v>
      </c>
    </row>
    <row r="13" spans="1:90" x14ac:dyDescent="0.35">
      <c r="A13" s="97" t="s">
        <v>15</v>
      </c>
      <c r="B13" s="73">
        <v>15688</v>
      </c>
      <c r="C13" s="98">
        <v>2.5045059715098079E-2</v>
      </c>
      <c r="D13" s="74"/>
      <c r="E13" s="74"/>
      <c r="F13" s="99" t="s">
        <v>15</v>
      </c>
      <c r="G13" s="73">
        <v>15407</v>
      </c>
      <c r="H13" s="98">
        <v>2.5315145380934854E-2</v>
      </c>
      <c r="I13" s="74"/>
      <c r="J13" s="74"/>
      <c r="K13" s="104" t="s">
        <v>15</v>
      </c>
      <c r="L13" s="105">
        <v>281</v>
      </c>
      <c r="M13" s="60">
        <v>1.5801608277568463E-2</v>
      </c>
    </row>
    <row r="14" spans="1:90" x14ac:dyDescent="0.35">
      <c r="A14" s="97" t="s">
        <v>9</v>
      </c>
      <c r="B14" s="73">
        <v>11789</v>
      </c>
      <c r="C14" s="98">
        <v>1.8820513066120044E-2</v>
      </c>
      <c r="D14" s="74"/>
      <c r="E14" s="74"/>
      <c r="F14" s="99" t="s">
        <v>9</v>
      </c>
      <c r="G14" s="73">
        <v>11351</v>
      </c>
      <c r="H14" s="98">
        <v>1.8650757137599241E-2</v>
      </c>
      <c r="I14" s="74"/>
      <c r="J14" s="74"/>
      <c r="K14" s="102" t="s">
        <v>13</v>
      </c>
      <c r="L14" s="103">
        <v>7</v>
      </c>
      <c r="M14" s="59">
        <v>3.9363436990384076E-4</v>
      </c>
    </row>
    <row r="15" spans="1:90" x14ac:dyDescent="0.35">
      <c r="A15" s="97" t="s">
        <v>13</v>
      </c>
      <c r="B15" s="73">
        <v>10383</v>
      </c>
      <c r="C15" s="98">
        <v>1.6575908657691443E-2</v>
      </c>
      <c r="D15" s="74"/>
      <c r="E15" s="74"/>
      <c r="F15" s="99" t="s">
        <v>13</v>
      </c>
      <c r="G15" s="73">
        <v>10376</v>
      </c>
      <c r="H15" s="98">
        <v>1.7048740732951258E-2</v>
      </c>
      <c r="I15" s="74"/>
      <c r="J15" s="74"/>
      <c r="K15" s="104" t="s">
        <v>14</v>
      </c>
      <c r="L15" s="105">
        <v>0</v>
      </c>
      <c r="M15" s="60">
        <v>0</v>
      </c>
    </row>
    <row r="16" spans="1:90" ht="15" thickBot="1" x14ac:dyDescent="0.4">
      <c r="A16" s="97" t="s">
        <v>16</v>
      </c>
      <c r="B16" s="73">
        <v>1364</v>
      </c>
      <c r="C16" s="98">
        <v>2.1775536366263246E-3</v>
      </c>
      <c r="D16" s="74"/>
      <c r="E16" s="74"/>
      <c r="F16" s="99" t="s">
        <v>16</v>
      </c>
      <c r="G16" s="73">
        <v>1364</v>
      </c>
      <c r="H16" s="98">
        <v>2.2411798727588203E-3</v>
      </c>
      <c r="I16" s="74"/>
      <c r="J16" s="74"/>
      <c r="K16" s="106" t="s">
        <v>16</v>
      </c>
      <c r="L16" s="107">
        <v>0</v>
      </c>
      <c r="M16" s="61">
        <v>0</v>
      </c>
    </row>
    <row r="17" spans="1:90" s="63" customFormat="1" ht="15" thickBot="1" x14ac:dyDescent="0.4">
      <c r="A17" s="62" t="s">
        <v>17</v>
      </c>
      <c r="B17" s="67">
        <f>SUM(B18:B29)</f>
        <v>442169</v>
      </c>
      <c r="C17" s="108">
        <f>B17/$B$48</f>
        <v>0.27959331559458528</v>
      </c>
      <c r="D17" s="109"/>
      <c r="E17" s="109"/>
      <c r="F17" s="70" t="s">
        <v>17</v>
      </c>
      <c r="G17" s="70">
        <f>SUM(G18:G29)</f>
        <v>437376</v>
      </c>
      <c r="H17" s="110">
        <f>G17/$G$48</f>
        <v>0.29758732837100438</v>
      </c>
      <c r="I17" s="109"/>
      <c r="J17" s="109"/>
      <c r="K17" s="70" t="s">
        <v>17</v>
      </c>
      <c r="L17" s="70">
        <f>SUM(L18:L29)</f>
        <v>4479</v>
      </c>
      <c r="M17" s="110">
        <f>L17/$L$48</f>
        <v>4.0199967689242312E-2</v>
      </c>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row>
    <row r="18" spans="1:90" ht="18" customHeight="1" x14ac:dyDescent="0.35">
      <c r="A18" s="111" t="s">
        <v>18</v>
      </c>
      <c r="B18" s="74">
        <v>73488</v>
      </c>
      <c r="C18" s="112">
        <v>0.16619889680190153</v>
      </c>
      <c r="D18" s="74"/>
      <c r="E18" s="74"/>
      <c r="F18" s="113" t="s">
        <v>18</v>
      </c>
      <c r="G18" s="74">
        <v>72546</v>
      </c>
      <c r="H18" s="112">
        <v>0.1658664398595259</v>
      </c>
      <c r="I18" s="74"/>
      <c r="J18" s="74"/>
      <c r="K18" s="113" t="s">
        <v>21</v>
      </c>
      <c r="L18" s="74">
        <v>1379</v>
      </c>
      <c r="M18" s="112">
        <v>0.28771124556645106</v>
      </c>
    </row>
    <row r="19" spans="1:90" x14ac:dyDescent="0.35">
      <c r="A19" s="114" t="s">
        <v>22</v>
      </c>
      <c r="B19" s="75">
        <v>58786</v>
      </c>
      <c r="C19" s="115">
        <v>0.13294916649516361</v>
      </c>
      <c r="D19" s="74"/>
      <c r="E19" s="74"/>
      <c r="F19" s="116" t="s">
        <v>22</v>
      </c>
      <c r="G19" s="75">
        <v>58145</v>
      </c>
      <c r="H19" s="115">
        <v>0.13294053628914251</v>
      </c>
      <c r="I19" s="74"/>
      <c r="J19" s="74"/>
      <c r="K19" s="116" t="s">
        <v>18</v>
      </c>
      <c r="L19" s="75">
        <v>942</v>
      </c>
      <c r="M19" s="115">
        <v>0.19653661589818486</v>
      </c>
    </row>
    <row r="20" spans="1:90" x14ac:dyDescent="0.35">
      <c r="A20" s="111" t="s">
        <v>21</v>
      </c>
      <c r="B20" s="74">
        <v>49606</v>
      </c>
      <c r="C20" s="112">
        <v>0.11218787386723177</v>
      </c>
      <c r="D20" s="74"/>
      <c r="E20" s="74"/>
      <c r="F20" s="113" t="s">
        <v>21</v>
      </c>
      <c r="G20" s="74">
        <v>48227</v>
      </c>
      <c r="H20" s="112">
        <v>0.1102643949370793</v>
      </c>
      <c r="I20" s="74"/>
      <c r="J20" s="74"/>
      <c r="K20" s="113" t="s">
        <v>22</v>
      </c>
      <c r="L20" s="74">
        <v>641</v>
      </c>
      <c r="M20" s="112">
        <v>0.13373669935322344</v>
      </c>
    </row>
    <row r="21" spans="1:90" ht="16.5" customHeight="1" x14ac:dyDescent="0.35">
      <c r="A21" s="114" t="s">
        <v>20</v>
      </c>
      <c r="B21" s="75">
        <v>47701</v>
      </c>
      <c r="C21" s="115">
        <v>0.10787956641012826</v>
      </c>
      <c r="D21" s="74"/>
      <c r="E21" s="74"/>
      <c r="F21" s="116" t="s">
        <v>20</v>
      </c>
      <c r="G21" s="75">
        <v>47168</v>
      </c>
      <c r="H21" s="115">
        <v>0.10784313725490197</v>
      </c>
      <c r="I21" s="74"/>
      <c r="J21" s="74"/>
      <c r="K21" s="116" t="s">
        <v>20</v>
      </c>
      <c r="L21" s="75">
        <v>533</v>
      </c>
      <c r="M21" s="115">
        <v>0.1112038389317755</v>
      </c>
    </row>
    <row r="22" spans="1:90" x14ac:dyDescent="0.35">
      <c r="A22" s="111" t="s">
        <v>7</v>
      </c>
      <c r="B22" s="74">
        <v>39978</v>
      </c>
      <c r="C22" s="112">
        <v>9.0413393973797343E-2</v>
      </c>
      <c r="D22" s="74"/>
      <c r="E22" s="74"/>
      <c r="F22" s="113" t="s">
        <v>7</v>
      </c>
      <c r="G22" s="74">
        <v>39933</v>
      </c>
      <c r="H22" s="112">
        <v>9.1301305970149252E-2</v>
      </c>
      <c r="I22" s="74"/>
      <c r="J22" s="74"/>
      <c r="K22" s="113" t="s">
        <v>23</v>
      </c>
      <c r="L22" s="74">
        <v>383</v>
      </c>
      <c r="M22" s="112">
        <v>7.9908199457542253E-2</v>
      </c>
    </row>
    <row r="23" spans="1:90" x14ac:dyDescent="0.35">
      <c r="A23" s="114" t="s">
        <v>13</v>
      </c>
      <c r="B23" s="75">
        <v>38368</v>
      </c>
      <c r="C23" s="115">
        <v>8.6772252238397532E-2</v>
      </c>
      <c r="D23" s="74"/>
      <c r="E23" s="74"/>
      <c r="F23" s="116" t="s">
        <v>13</v>
      </c>
      <c r="G23" s="75">
        <v>38204</v>
      </c>
      <c r="H23" s="115">
        <v>8.7348185542873866E-2</v>
      </c>
      <c r="I23" s="74"/>
      <c r="J23" s="74"/>
      <c r="K23" s="116" t="s">
        <v>19</v>
      </c>
      <c r="L23" s="75">
        <v>383</v>
      </c>
      <c r="M23" s="115">
        <v>7.9908199457542253E-2</v>
      </c>
    </row>
    <row r="24" spans="1:90" x14ac:dyDescent="0.35">
      <c r="A24" s="111" t="s">
        <v>23</v>
      </c>
      <c r="B24" s="74">
        <v>35253</v>
      </c>
      <c r="C24" s="112">
        <v>7.9727434532950073E-2</v>
      </c>
      <c r="D24" s="74"/>
      <c r="E24" s="74"/>
      <c r="F24" s="113" t="s">
        <v>23</v>
      </c>
      <c r="G24" s="74">
        <v>34870</v>
      </c>
      <c r="H24" s="112">
        <v>7.972545361428153E-2</v>
      </c>
      <c r="I24" s="74"/>
      <c r="J24" s="74"/>
      <c r="K24" s="113" t="s">
        <v>13</v>
      </c>
      <c r="L24" s="74">
        <v>164</v>
      </c>
      <c r="M24" s="112">
        <v>3.4216565825161693E-2</v>
      </c>
    </row>
    <row r="25" spans="1:90" x14ac:dyDescent="0.35">
      <c r="A25" s="114" t="s">
        <v>19</v>
      </c>
      <c r="B25" s="75">
        <v>33542</v>
      </c>
      <c r="C25" s="115">
        <v>7.5857873347068658E-2</v>
      </c>
      <c r="D25" s="74"/>
      <c r="E25" s="74"/>
      <c r="F25" s="116" t="s">
        <v>19</v>
      </c>
      <c r="G25" s="75">
        <v>32845</v>
      </c>
      <c r="H25" s="115">
        <v>7.5095569944395674E-2</v>
      </c>
      <c r="I25" s="74"/>
      <c r="J25" s="74"/>
      <c r="K25" s="116" t="s">
        <v>7</v>
      </c>
      <c r="L25" s="75">
        <v>45</v>
      </c>
      <c r="M25" s="115">
        <v>9.3886918422699771E-3</v>
      </c>
    </row>
    <row r="26" spans="1:90" x14ac:dyDescent="0.35">
      <c r="A26" s="111" t="s">
        <v>27</v>
      </c>
      <c r="B26" s="74">
        <v>24252</v>
      </c>
      <c r="C26" s="112">
        <v>5.4847807060196443E-2</v>
      </c>
      <c r="D26" s="74"/>
      <c r="E26" s="74"/>
      <c r="F26" s="113" t="s">
        <v>27</v>
      </c>
      <c r="G26" s="74">
        <v>24252</v>
      </c>
      <c r="H26" s="112">
        <v>5.5448858647936784E-2</v>
      </c>
      <c r="I26" s="74"/>
      <c r="J26" s="74"/>
      <c r="K26" s="113" t="s">
        <v>25</v>
      </c>
      <c r="L26" s="74">
        <v>9</v>
      </c>
      <c r="M26" s="112">
        <v>1.8777383684539955E-3</v>
      </c>
    </row>
    <row r="27" spans="1:90" x14ac:dyDescent="0.35">
      <c r="A27" s="114" t="s">
        <v>26</v>
      </c>
      <c r="B27" s="75">
        <v>16644</v>
      </c>
      <c r="C27" s="115">
        <v>3.7641716176394092E-2</v>
      </c>
      <c r="D27" s="74"/>
      <c r="E27" s="74"/>
      <c r="F27" s="116" t="s">
        <v>26</v>
      </c>
      <c r="G27" s="75">
        <v>16644</v>
      </c>
      <c r="H27" s="115">
        <v>3.8054214223002633E-2</v>
      </c>
      <c r="I27" s="74"/>
      <c r="J27" s="74"/>
      <c r="K27" s="116" t="s">
        <v>27</v>
      </c>
      <c r="L27" s="75">
        <v>0</v>
      </c>
      <c r="M27" s="115">
        <v>0</v>
      </c>
    </row>
    <row r="28" spans="1:90" x14ac:dyDescent="0.35">
      <c r="A28" s="111" t="s">
        <v>25</v>
      </c>
      <c r="B28" s="74">
        <v>16401</v>
      </c>
      <c r="C28" s="112">
        <v>3.7092152548007663E-2</v>
      </c>
      <c r="D28" s="74"/>
      <c r="E28" s="74"/>
      <c r="F28" s="113" t="s">
        <v>25</v>
      </c>
      <c r="G28" s="74">
        <v>16392</v>
      </c>
      <c r="H28" s="112">
        <v>3.7478050921861281E-2</v>
      </c>
      <c r="I28" s="74"/>
      <c r="J28" s="74"/>
      <c r="K28" s="113" t="s">
        <v>26</v>
      </c>
      <c r="L28" s="74">
        <v>0</v>
      </c>
      <c r="M28" s="112">
        <v>0</v>
      </c>
    </row>
    <row r="29" spans="1:90" ht="15" thickBot="1" x14ac:dyDescent="0.4">
      <c r="A29" s="114" t="s">
        <v>24</v>
      </c>
      <c r="B29" s="75">
        <v>8150</v>
      </c>
      <c r="C29" s="115">
        <v>1.843186654876303E-2</v>
      </c>
      <c r="D29" s="74"/>
      <c r="E29" s="74"/>
      <c r="F29" s="116" t="s">
        <v>24</v>
      </c>
      <c r="G29" s="75">
        <v>8150</v>
      </c>
      <c r="H29" s="115">
        <v>1.8633852794849283E-2</v>
      </c>
      <c r="I29" s="74"/>
      <c r="J29" s="74"/>
      <c r="K29" s="116" t="s">
        <v>24</v>
      </c>
      <c r="L29" s="75">
        <v>0</v>
      </c>
      <c r="M29" s="115">
        <v>0</v>
      </c>
    </row>
    <row r="30" spans="1:90" x14ac:dyDescent="0.35">
      <c r="A30" s="117" t="s">
        <v>28</v>
      </c>
      <c r="B30" s="68">
        <f>SUM(B31:B46)</f>
        <v>462124</v>
      </c>
      <c r="C30" s="118">
        <f>B30/$B$48</f>
        <v>0.2922113069342992</v>
      </c>
      <c r="D30" s="74"/>
      <c r="E30" s="74"/>
      <c r="F30" s="119" t="s">
        <v>28</v>
      </c>
      <c r="G30" s="68">
        <f>SUM(G31:G46)</f>
        <v>373272</v>
      </c>
      <c r="H30" s="118">
        <f>G30/$G$48</f>
        <v>0.25397145073278266</v>
      </c>
      <c r="I30" s="74"/>
      <c r="J30" s="74"/>
      <c r="K30" s="119" t="s">
        <v>28</v>
      </c>
      <c r="L30" s="68">
        <f>SUM(L31:L46)</f>
        <v>88852</v>
      </c>
      <c r="M30" s="118">
        <f>L30/$L$48</f>
        <v>0.79746540056364323</v>
      </c>
      <c r="N30" s="8"/>
    </row>
    <row r="31" spans="1:90" x14ac:dyDescent="0.35">
      <c r="A31" s="111" t="s">
        <v>30</v>
      </c>
      <c r="B31" s="74">
        <v>126851</v>
      </c>
      <c r="C31" s="112">
        <v>0.27449558992824435</v>
      </c>
      <c r="D31" s="74"/>
      <c r="E31" s="74"/>
      <c r="F31" s="113" t="s">
        <v>30</v>
      </c>
      <c r="G31" s="74">
        <v>96782</v>
      </c>
      <c r="H31" s="112">
        <v>0.25928009601577401</v>
      </c>
      <c r="I31" s="74"/>
      <c r="J31" s="74"/>
      <c r="K31" s="113" t="s">
        <v>31</v>
      </c>
      <c r="L31" s="74">
        <v>33018</v>
      </c>
      <c r="M31" s="112">
        <v>0.37160671678746682</v>
      </c>
    </row>
    <row r="32" spans="1:90" x14ac:dyDescent="0.35">
      <c r="A32" s="114" t="s">
        <v>29</v>
      </c>
      <c r="B32" s="75">
        <v>92009</v>
      </c>
      <c r="C32" s="115">
        <v>0.1991002414936251</v>
      </c>
      <c r="D32" s="74"/>
      <c r="E32" s="74"/>
      <c r="F32" s="116" t="s">
        <v>29</v>
      </c>
      <c r="G32" s="75">
        <v>74819</v>
      </c>
      <c r="H32" s="115">
        <v>0.20044096530144237</v>
      </c>
      <c r="I32" s="74"/>
      <c r="J32" s="74"/>
      <c r="K32" s="116" t="s">
        <v>30</v>
      </c>
      <c r="L32" s="75">
        <v>30069</v>
      </c>
      <c r="M32" s="115">
        <v>0.33841669292756493</v>
      </c>
    </row>
    <row r="33" spans="1:13" x14ac:dyDescent="0.35">
      <c r="A33" s="111" t="s">
        <v>32</v>
      </c>
      <c r="B33" s="74">
        <v>72689</v>
      </c>
      <c r="C33" s="112">
        <v>0.15729328059135644</v>
      </c>
      <c r="D33" s="74"/>
      <c r="E33" s="74"/>
      <c r="F33" s="113" t="s">
        <v>32</v>
      </c>
      <c r="G33" s="74">
        <v>69137</v>
      </c>
      <c r="H33" s="112">
        <v>0.18521882166355902</v>
      </c>
      <c r="I33" s="74"/>
      <c r="J33" s="74"/>
      <c r="K33" s="113" t="s">
        <v>29</v>
      </c>
      <c r="L33" s="74">
        <v>17190</v>
      </c>
      <c r="M33" s="112">
        <v>0.19346778913248999</v>
      </c>
    </row>
    <row r="34" spans="1:13" x14ac:dyDescent="0.35">
      <c r="A34" s="114" t="s">
        <v>31</v>
      </c>
      <c r="B34" s="75">
        <v>37485</v>
      </c>
      <c r="C34" s="115">
        <v>8.1114592620162559E-2</v>
      </c>
      <c r="D34" s="74"/>
      <c r="E34" s="74"/>
      <c r="F34" s="116" t="s">
        <v>7</v>
      </c>
      <c r="G34" s="75">
        <v>36688</v>
      </c>
      <c r="H34" s="115">
        <v>9.8287575816026915E-2</v>
      </c>
      <c r="I34" s="74"/>
      <c r="J34" s="74"/>
      <c r="K34" s="116" t="s">
        <v>32</v>
      </c>
      <c r="L34" s="75">
        <v>3552</v>
      </c>
      <c r="M34" s="115">
        <v>3.9976590284968264E-2</v>
      </c>
    </row>
    <row r="35" spans="1:13" x14ac:dyDescent="0.35">
      <c r="A35" s="111" t="s">
        <v>7</v>
      </c>
      <c r="B35" s="74">
        <v>36774</v>
      </c>
      <c r="C35" s="112">
        <v>7.9576044524846151E-2</v>
      </c>
      <c r="D35" s="74"/>
      <c r="E35" s="74"/>
      <c r="F35" s="113" t="s">
        <v>34</v>
      </c>
      <c r="G35" s="74">
        <v>20824</v>
      </c>
      <c r="H35" s="112">
        <v>5.5787736556720036E-2</v>
      </c>
      <c r="I35" s="74"/>
      <c r="J35" s="74"/>
      <c r="K35" s="113" t="s">
        <v>34</v>
      </c>
      <c r="L35" s="74">
        <v>1935</v>
      </c>
      <c r="M35" s="112">
        <v>2.17777877819295E-2</v>
      </c>
    </row>
    <row r="36" spans="1:13" x14ac:dyDescent="0.35">
      <c r="A36" s="114" t="s">
        <v>34</v>
      </c>
      <c r="B36" s="75">
        <v>22759</v>
      </c>
      <c r="C36" s="115">
        <v>4.9248686499727343E-2</v>
      </c>
      <c r="D36" s="74"/>
      <c r="E36" s="74"/>
      <c r="F36" s="116" t="s">
        <v>8</v>
      </c>
      <c r="G36" s="75">
        <v>20308</v>
      </c>
      <c r="H36" s="115">
        <v>5.4405366595940759E-2</v>
      </c>
      <c r="I36" s="74"/>
      <c r="J36" s="74"/>
      <c r="K36" s="116" t="s">
        <v>33</v>
      </c>
      <c r="L36" s="75">
        <v>1116</v>
      </c>
      <c r="M36" s="115">
        <v>1.2560212488182596E-2</v>
      </c>
    </row>
    <row r="37" spans="1:13" x14ac:dyDescent="0.35">
      <c r="A37" s="111" t="s">
        <v>8</v>
      </c>
      <c r="B37" s="74">
        <v>20827</v>
      </c>
      <c r="C37" s="112">
        <v>4.5067990409500477E-2</v>
      </c>
      <c r="D37" s="74"/>
      <c r="E37" s="74"/>
      <c r="F37" s="113" t="s">
        <v>33</v>
      </c>
      <c r="G37" s="74">
        <v>19314</v>
      </c>
      <c r="H37" s="112">
        <v>5.1742429113354339E-2</v>
      </c>
      <c r="I37" s="74"/>
      <c r="J37" s="74"/>
      <c r="K37" s="113" t="s">
        <v>8</v>
      </c>
      <c r="L37" s="74">
        <v>519</v>
      </c>
      <c r="M37" s="112">
        <v>5.841174087246207E-3</v>
      </c>
    </row>
    <row r="38" spans="1:13" x14ac:dyDescent="0.35">
      <c r="A38" s="114" t="s">
        <v>33</v>
      </c>
      <c r="B38" s="75">
        <v>20430</v>
      </c>
      <c r="C38" s="115">
        <v>4.4208913624914525E-2</v>
      </c>
      <c r="D38" s="74"/>
      <c r="E38" s="74"/>
      <c r="F38" s="116" t="s">
        <v>35</v>
      </c>
      <c r="G38" s="75">
        <v>8572</v>
      </c>
      <c r="H38" s="115">
        <v>2.2964487022868043E-2</v>
      </c>
      <c r="I38" s="74"/>
      <c r="J38" s="74"/>
      <c r="K38" s="116" t="s">
        <v>36</v>
      </c>
      <c r="L38" s="75">
        <v>485</v>
      </c>
      <c r="M38" s="115">
        <v>5.4585152838427945E-3</v>
      </c>
    </row>
    <row r="39" spans="1:13" x14ac:dyDescent="0.35">
      <c r="A39" s="111" t="s">
        <v>35</v>
      </c>
      <c r="B39" s="74">
        <v>8599</v>
      </c>
      <c r="C39" s="112">
        <v>1.8607559875704355E-2</v>
      </c>
      <c r="D39" s="74"/>
      <c r="E39" s="74"/>
      <c r="F39" s="113" t="s">
        <v>6</v>
      </c>
      <c r="G39" s="74">
        <v>7078</v>
      </c>
      <c r="H39" s="112">
        <v>1.8962043764332713E-2</v>
      </c>
      <c r="I39" s="74"/>
      <c r="J39" s="74"/>
      <c r="K39" s="113" t="s">
        <v>22</v>
      </c>
      <c r="L39" s="74">
        <v>372</v>
      </c>
      <c r="M39" s="112">
        <v>4.1867374960608654E-3</v>
      </c>
    </row>
    <row r="40" spans="1:13" x14ac:dyDescent="0.35">
      <c r="A40" s="114" t="s">
        <v>6</v>
      </c>
      <c r="B40" s="75">
        <v>7428</v>
      </c>
      <c r="C40" s="115">
        <v>1.6073607949381553E-2</v>
      </c>
      <c r="D40" s="74"/>
      <c r="E40" s="74"/>
      <c r="F40" s="116" t="s">
        <v>36</v>
      </c>
      <c r="G40" s="75">
        <v>4472</v>
      </c>
      <c r="H40" s="115">
        <v>1.1980539660087015E-2</v>
      </c>
      <c r="I40" s="74"/>
      <c r="J40" s="74"/>
      <c r="K40" s="116" t="s">
        <v>6</v>
      </c>
      <c r="L40" s="75">
        <v>350</v>
      </c>
      <c r="M40" s="115">
        <v>3.9391347409174805E-3</v>
      </c>
    </row>
    <row r="41" spans="1:13" x14ac:dyDescent="0.35">
      <c r="A41" s="111" t="s">
        <v>36</v>
      </c>
      <c r="B41" s="74">
        <v>4957</v>
      </c>
      <c r="C41" s="112">
        <v>1.0726558239779799E-2</v>
      </c>
      <c r="D41" s="74"/>
      <c r="E41" s="74"/>
      <c r="F41" s="113" t="s">
        <v>31</v>
      </c>
      <c r="G41" s="74">
        <v>4467</v>
      </c>
      <c r="H41" s="112">
        <v>1.1967144602327525E-2</v>
      </c>
      <c r="I41" s="74"/>
      <c r="J41" s="74"/>
      <c r="K41" s="113" t="s">
        <v>13</v>
      </c>
      <c r="L41" s="74">
        <v>133</v>
      </c>
      <c r="M41" s="112">
        <v>1.4968712015486427E-3</v>
      </c>
    </row>
    <row r="42" spans="1:13" x14ac:dyDescent="0.35">
      <c r="A42" s="114" t="s">
        <v>22</v>
      </c>
      <c r="B42" s="75">
        <v>3885</v>
      </c>
      <c r="C42" s="115">
        <v>8.4068345292605453E-3</v>
      </c>
      <c r="D42" s="74"/>
      <c r="E42" s="74"/>
      <c r="F42" s="116" t="s">
        <v>22</v>
      </c>
      <c r="G42" s="75">
        <v>3513</v>
      </c>
      <c r="H42" s="115">
        <v>9.4113675818170133E-3</v>
      </c>
      <c r="I42" s="74"/>
      <c r="J42" s="74"/>
      <c r="K42" s="116" t="s">
        <v>7</v>
      </c>
      <c r="L42" s="75">
        <v>86</v>
      </c>
      <c r="M42" s="115">
        <v>9.6790167919686668E-4</v>
      </c>
    </row>
    <row r="43" spans="1:13" x14ac:dyDescent="0.35">
      <c r="A43" s="120" t="s">
        <v>14</v>
      </c>
      <c r="B43" s="77">
        <v>2981</v>
      </c>
      <c r="C43" s="121">
        <v>6.4506496091957998E-3</v>
      </c>
      <c r="D43" s="74"/>
      <c r="E43" s="74"/>
      <c r="F43" s="122" t="s">
        <v>14</v>
      </c>
      <c r="G43" s="76">
        <v>2981</v>
      </c>
      <c r="H43" s="123">
        <v>7.9861334362073769E-3</v>
      </c>
      <c r="I43" s="74"/>
      <c r="J43" s="74"/>
      <c r="K43" s="122" t="s">
        <v>35</v>
      </c>
      <c r="L43" s="76">
        <v>27</v>
      </c>
      <c r="M43" s="123">
        <v>3.0387610858506278E-4</v>
      </c>
    </row>
    <row r="44" spans="1:13" x14ac:dyDescent="0.35">
      <c r="A44" s="114" t="s">
        <v>37</v>
      </c>
      <c r="B44" s="75">
        <v>2413</v>
      </c>
      <c r="C44" s="115">
        <v>5.2215422700400754E-3</v>
      </c>
      <c r="D44" s="74"/>
      <c r="E44" s="74"/>
      <c r="F44" s="116" t="s">
        <v>37</v>
      </c>
      <c r="G44" s="75">
        <v>2413</v>
      </c>
      <c r="H44" s="115">
        <v>6.4644548747294197E-3</v>
      </c>
      <c r="I44" s="74"/>
      <c r="J44" s="74"/>
      <c r="K44" s="116" t="s">
        <v>14</v>
      </c>
      <c r="L44" s="75">
        <v>0</v>
      </c>
      <c r="M44" s="115">
        <v>0</v>
      </c>
    </row>
    <row r="45" spans="1:13" x14ac:dyDescent="0.35">
      <c r="A45" s="124" t="s">
        <v>13</v>
      </c>
      <c r="B45" s="77">
        <v>2037</v>
      </c>
      <c r="C45" s="125">
        <v>4.4079078342609346E-3</v>
      </c>
      <c r="D45" s="74"/>
      <c r="E45" s="74"/>
      <c r="F45" s="126" t="s">
        <v>13</v>
      </c>
      <c r="G45" s="77">
        <v>1904</v>
      </c>
      <c r="H45" s="125">
        <v>5.1008379948134334E-3</v>
      </c>
      <c r="I45" s="74"/>
      <c r="J45" s="74"/>
      <c r="K45" s="126" t="s">
        <v>37</v>
      </c>
      <c r="L45" s="77">
        <v>0</v>
      </c>
      <c r="M45" s="125">
        <v>0</v>
      </c>
    </row>
    <row r="46" spans="1:13" ht="15" thickBot="1" x14ac:dyDescent="0.4">
      <c r="A46" s="114" t="s">
        <v>38</v>
      </c>
      <c r="B46" s="75">
        <v>0</v>
      </c>
      <c r="C46" s="115">
        <v>0</v>
      </c>
      <c r="D46" s="74"/>
      <c r="E46" s="74"/>
      <c r="F46" s="116" t="s">
        <v>38</v>
      </c>
      <c r="G46" s="75">
        <v>0</v>
      </c>
      <c r="H46" s="115">
        <v>0</v>
      </c>
      <c r="I46" s="74"/>
      <c r="J46" s="74"/>
      <c r="K46" s="116" t="s">
        <v>38</v>
      </c>
      <c r="L46" s="75">
        <v>0</v>
      </c>
      <c r="M46" s="115">
        <v>0</v>
      </c>
    </row>
    <row r="47" spans="1:13" s="3" customFormat="1" ht="15" thickBot="1" x14ac:dyDescent="0.4">
      <c r="A47" s="64" t="s">
        <v>39</v>
      </c>
      <c r="B47" s="69">
        <f>B45+B15+B23</f>
        <v>50788</v>
      </c>
      <c r="C47" s="65">
        <f>B47/$B$48</f>
        <v>3.2114384573359502E-2</v>
      </c>
      <c r="D47" s="127"/>
      <c r="E47" s="127"/>
      <c r="F47" s="128" t="s">
        <v>39</v>
      </c>
      <c r="G47" s="71">
        <f>G45+G23+G15</f>
        <v>50484</v>
      </c>
      <c r="H47" s="65">
        <f>G47/$G$48</f>
        <v>3.4348932464245377E-2</v>
      </c>
      <c r="I47" s="127"/>
      <c r="J47" s="127"/>
      <c r="K47" s="128" t="s">
        <v>39</v>
      </c>
      <c r="L47" s="129">
        <f>L41+L24+L14</f>
        <v>304</v>
      </c>
      <c r="M47" s="65">
        <f>L47/$L$48</f>
        <v>2.7284639824803891E-3</v>
      </c>
    </row>
    <row r="48" spans="1:13" ht="15" thickBot="1" x14ac:dyDescent="0.4">
      <c r="A48" s="130" t="s">
        <v>40</v>
      </c>
      <c r="B48" s="131">
        <f>B4+B17+B30+B47</f>
        <v>1581472</v>
      </c>
      <c r="C48" s="132">
        <f>B48/$B$48</f>
        <v>1</v>
      </c>
      <c r="D48" s="74"/>
      <c r="E48" s="74"/>
      <c r="F48" s="133" t="s">
        <v>40</v>
      </c>
      <c r="G48" s="131">
        <f>G4+G17+G30+G47</f>
        <v>1469740</v>
      </c>
      <c r="H48" s="132">
        <f>'[1]Lv. toimialoittain'!$G47/$G$47</f>
        <v>1</v>
      </c>
      <c r="I48" s="74"/>
      <c r="J48" s="74"/>
      <c r="K48" s="133" t="s">
        <v>40</v>
      </c>
      <c r="L48" s="131">
        <f>L30+L17+L4+L47</f>
        <v>111418</v>
      </c>
      <c r="M48" s="132">
        <f t="shared" ref="M48" si="0">L48/$L$48</f>
        <v>1</v>
      </c>
    </row>
    <row r="49" spans="1:3" ht="18.5" x14ac:dyDescent="0.45">
      <c r="A49" s="6"/>
      <c r="C49" s="8"/>
    </row>
  </sheetData>
  <mergeCells count="3">
    <mergeCell ref="A2:C2"/>
    <mergeCell ref="F2:H2"/>
    <mergeCell ref="K2:M2"/>
  </mergeCell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c5aa93-a000-4751-af2d-c6a31d0ab9bd" xsi:nil="true"/>
    <lcf76f155ced4ddcb4097134ff3c332f xmlns="eb22c693-97ac-4ccb-b14f-01181fe0ae2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5951203446290046A0FE0142CCA0863F" ma:contentTypeVersion="18" ma:contentTypeDescription="Luo uusi asiakirja." ma:contentTypeScope="" ma:versionID="4d7fc39e9464e67c22f7a1062c89d260">
  <xsd:schema xmlns:xsd="http://www.w3.org/2001/XMLSchema" xmlns:xs="http://www.w3.org/2001/XMLSchema" xmlns:p="http://schemas.microsoft.com/office/2006/metadata/properties" xmlns:ns2="eb22c693-97ac-4ccb-b14f-01181fe0ae28" xmlns:ns3="95c5aa93-a000-4751-af2d-c6a31d0ab9bd" targetNamespace="http://schemas.microsoft.com/office/2006/metadata/properties" ma:root="true" ma:fieldsID="0c06fdb31b5b16ea28daace1a2e3a5b3" ns2:_="" ns3:_="">
    <xsd:import namespace="eb22c693-97ac-4ccb-b14f-01181fe0ae28"/>
    <xsd:import namespace="95c5aa93-a000-4751-af2d-c6a31d0ab9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22c693-97ac-4ccb-b14f-01181fe0ae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f83a129e-02f3-4c10-aeed-b048f014ef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c5aa93-a000-4751-af2d-c6a31d0ab9bd"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element name="TaxCatchAll" ma:index="23" nillable="true" ma:displayName="Taxonomy Catch All Column" ma:hidden="true" ma:list="{2e9c19a5-a4e9-4da9-bb6f-386ac0e5581a}" ma:internalName="TaxCatchAll" ma:showField="CatchAllData" ma:web="95c5aa93-a000-4751-af2d-c6a31d0a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CC3565-83C1-4A58-BB28-D2C04B88EDFE}">
  <ds:schemaRefs>
    <ds:schemaRef ds:uri="http://schemas.openxmlformats.org/package/2006/metadata/core-properties"/>
    <ds:schemaRef ds:uri="http://purl.org/dc/terms/"/>
    <ds:schemaRef ds:uri="95c5aa93-a000-4751-af2d-c6a31d0ab9bd"/>
    <ds:schemaRef ds:uri="http://purl.org/dc/dcmitype/"/>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eb22c693-97ac-4ccb-b14f-01181fe0ae28"/>
    <ds:schemaRef ds:uri="http://purl.org/dc/elements/1.1/"/>
  </ds:schemaRefs>
</ds:datastoreItem>
</file>

<file path=customXml/itemProps2.xml><?xml version="1.0" encoding="utf-8"?>
<ds:datastoreItem xmlns:ds="http://schemas.openxmlformats.org/officeDocument/2006/customXml" ds:itemID="{CFEC3FD0-5F8A-45D4-820A-E9EB68FA403F}">
  <ds:schemaRefs>
    <ds:schemaRef ds:uri="http://schemas.microsoft.com/sharepoint/v3/contenttype/forms"/>
  </ds:schemaRefs>
</ds:datastoreItem>
</file>

<file path=customXml/itemProps3.xml><?xml version="1.0" encoding="utf-8"?>
<ds:datastoreItem xmlns:ds="http://schemas.openxmlformats.org/officeDocument/2006/customXml" ds:itemID="{6C0C08B7-391D-4813-B036-1225F3C0F2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22c693-97ac-4ccb-b14f-01181fe0ae28"/>
    <ds:schemaRef ds:uri="95c5aa93-a000-4751-af2d-c6a31d0ab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Yleiskuva</vt:lpstr>
      <vt:lpstr>Toimialaluvut</vt:lpstr>
      <vt:lpstr>Lv. toimialoittain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Aalto Tino</dc:creator>
  <cp:keywords/>
  <dc:description/>
  <cp:lastModifiedBy>Karvonen Tommi</cp:lastModifiedBy>
  <cp:revision/>
  <dcterms:created xsi:type="dcterms:W3CDTF">2018-05-17T11:50:26Z</dcterms:created>
  <dcterms:modified xsi:type="dcterms:W3CDTF">2024-08-28T06:04:56Z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0x0101005951203446290046A0FE0142CCA0863F</vt:lpwstr>
  </property>
  <property fmtid="{D5CDD505-2E9C-101B-9397-08002B2CF9AE}" pid="3" name="TyoryhmanNimi">
    <vt:lpwstr>SKOL ry - toimisto</vt:lpwstr>
  </property>
  <property fmtid="{D5CDD505-2E9C-101B-9397-08002B2CF9AE}" pid="4" name="MediaServiceImageTags">
    <vt:lpwstr/>
  </property>
</Properties>
</file>